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'BRPL'!$A$1:$S$216</definedName>
    <definedName name="_xlnm.Print_Area" localSheetId="1">'BYPL'!$A$1:$Q$176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'NDPL'!$A$1:$Q$170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<sst xmlns="http://schemas.openxmlformats.org/spreadsheetml/2006/main" count="1707" uniqueCount="481">
  <si>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</si>
  <si>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</si>
  <si>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</si>
  <si>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</si>
  <si>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</si>
  <si>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</si>
  <si>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</si>
  <si>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</si>
  <si>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</si>
  <si>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</si>
  <si>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</si>
  <si>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</si>
  <si>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</si>
  <si>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</si>
  <si>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</si>
  <si>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</si>
  <si>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</si>
  <si>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</si>
  <si>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</si>
  <si>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</si>
  <si>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</si>
  <si>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</si>
  <si>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</si>
  <si>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</si>
  <si>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</si>
  <si>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</si>
  <si>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</si>
  <si>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</si>
  <si>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</si>
  <si>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</si>
  <si>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</si>
  <si>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</si>
  <si>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</si>
  <si>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</si>
  <si>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</si>
  <si>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</si>
  <si>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</si>
  <si>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</si>
  <si>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</si>
  <si>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</si>
  <si>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</si>
  <si>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</si>
  <si>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</si>
  <si>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</si>
  <si>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</si>
  <si>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</si>
  <si>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</si>
  <si>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</si>
  <si>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</si>
  <si>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</si>
  <si>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</si>
  <si>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</si>
  <si>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</si>
  <si>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</si>
  <si>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</si>
  <si>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</si>
  <si>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</si>
  <si>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</si>
  <si>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</si>
  <si>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</si>
  <si>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</si>
  <si>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</si>
  <si>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</si>
  <si>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</si>
  <si>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</si>
  <si>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</si>
  <si>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</si>
  <si>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</si>
  <si>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</si>
  <si>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</si>
  <si>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</si>
  <si>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</si>
  <si>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</si>
  <si>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</si>
  <si>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</si>
  <si>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</si>
  <si>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</si>
  <si>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</si>
  <si>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</si>
  <si>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</si>
  <si>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</si>
  <si>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</si>
  <si>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</si>
  <si>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</si>
  <si>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</si>
  <si>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</si>
  <si>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</si>
  <si>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</si>
  <si>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</si>
  <si>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</si>
  <si>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</si>
  <si>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</si>
  <si>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</si>
  <si>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</si>
  <si>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</si>
  <si>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</si>
  <si>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</si>
  <si>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</si>
  <si>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</si>
  <si>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</si>
  <si>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</si>
  <si>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</si>
  <si>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</si>
  <si>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</si>
  <si>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</si>
  <si>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</si>
  <si>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</si>
  <si>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</si>
  <si>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</si>
  <si>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</si>
  <si>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</si>
  <si>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</si>
  <si>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</si>
  <si>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</si>
  <si>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</si>
  <si>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</si>
  <si>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</si>
  <si>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</si>
  <si>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</si>
  <si>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</si>
  <si>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</si>
  <si>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</si>
  <si>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</si>
  <si>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</si>
  <si>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</si>
  <si>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</si>
  <si>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</si>
  <si>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</si>
  <si>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</si>
  <si>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</si>
  <si>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</si>
  <si>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</si>
  <si>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</si>
  <si>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</si>
  <si>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</si>
  <si>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</si>
  <si>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</si>
  <si>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</si>
  <si>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</si>
  <si>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</si>
  <si>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</si>
  <si>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</si>
  <si>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</si>
  <si>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</si>
  <si>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</si>
  <si>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</si>
  <si>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</si>
  <si>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</si>
  <si>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</si>
  <si>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</si>
  <si>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</si>
  <si>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</si>
  <si>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</si>
  <si>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</si>
  <si>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</si>
  <si>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</si>
  <si>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</si>
  <si>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</si>
  <si>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</si>
  <si>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</si>
  <si>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</si>
  <si>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</si>
  <si>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</si>
  <si>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</si>
  <si>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</si>
  <si>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</si>
  <si>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</si>
  <si>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</si>
  <si>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</si>
  <si>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</si>
  <si>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</si>
  <si>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</si>
  <si>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</si>
  <si>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</si>
  <si>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</si>
  <si>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</si>
  <si>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</si>
  <si>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</si>
  <si>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</si>
  <si>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</si>
  <si>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</si>
  <si>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</si>
  <si>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</si>
  <si>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</si>
  <si>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</si>
  <si>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</si>
  <si>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</si>
  <si>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</si>
  <si>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</si>
  <si>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</si>
  <si>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</si>
  <si>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</si>
  <si>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</si>
  <si>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</si>
  <si>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</si>
  <si>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</si>
  <si>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</si>
  <si>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</si>
  <si>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</si>
  <si>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</si>
  <si>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</si>
  <si>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</si>
  <si>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</si>
  <si>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</si>
  <si>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</si>
  <si>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</si>
  <si>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</si>
  <si>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</si>
  <si>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</si>
  <si>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</si>
  <si>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</si>
  <si>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</si>
  <si>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</si>
  <si>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</si>
  <si>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</si>
  <si>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</si>
  <si>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</si>
  <si>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</si>
  <si>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</si>
  <si>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</si>
  <si>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</si>
  <si>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</si>
  <si>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</si>
  <si>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</si>
  <si>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</si>
  <si>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</si>
  <si>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</si>
  <si>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</si>
  <si>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</si>
  <si>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</si>
  <si>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</si>
  <si>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</si>
  <si>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</si>
  <si>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</si>
  <si>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</si>
  <si>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</si>
  <si>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</si>
  <si>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</si>
  <si>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</si>
  <si>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</si>
  <si>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</si>
  <si>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</si>
  <si>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</si>
  <si>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</si>
  <si>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</si>
  <si>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</si>
  <si>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</si>
  <si>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</si>
  <si>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</si>
  <si>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</si>
  <si>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</si>
  <si>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</si>
  <si>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</si>
  <si>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</si>
  <si>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</si>
  <si>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</si>
  <si>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</si>
  <si>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</si>
  <si>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</si>
  <si>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</si>
  <si>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</si>
  <si>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</si>
  <si>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</si>
  <si>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</si>
  <si>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</si>
  <si>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</si>
  <si>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</si>
  <si>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</si>
  <si>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</si>
  <si>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</si>
  <si>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</si>
  <si>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</si>
  <si>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</si>
  <si>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</si>
  <si>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</si>
  <si>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</si>
  <si>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</si>
  <si>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</si>
  <si>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</si>
  <si>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</si>
  <si>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</si>
  <si>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</si>
  <si>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</si>
  <si>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</si>
  <si>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</si>
  <si>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</si>
  <si>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</si>
  <si>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</si>
  <si>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</si>
  <si>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</si>
  <si>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</si>
  <si>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</si>
  <si>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</si>
  <si>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</si>
  <si>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</si>
  <si>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</si>
  <si>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</si>
  <si>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</si>
  <si>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</si>
  <si>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</si>
  <si>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</si>
  <si>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</si>
  <si>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</si>
  <si>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</si>
  <si>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</si>
  <si>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</si>
  <si>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</si>
  <si>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</si>
  <si>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</si>
  <si>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</si>
  <si>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</si>
  <si>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</si>
  <si>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</si>
  <si>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</si>
  <si>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</si>
  <si>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</si>
  <si>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</si>
  <si>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</si>
  <si>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</si>
  <si>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</si>
  <si>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</si>
  <si>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</si>
  <si>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</si>
  <si>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</si>
  <si>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</si>
  <si>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</si>
  <si>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</si>
  <si>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</si>
  <si>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</si>
  <si>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</si>
  <si>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</si>
  <si>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</si>
  <si>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</si>
  <si>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</si>
  <si>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</si>
  <si>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</si>
  <si>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</si>
  <si>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</si>
  <si>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</si>
  <si>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</si>
  <si>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</si>
  <si>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</si>
  <si>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</si>
  <si>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</si>
  <si>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</si>
  <si>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</si>
  <si>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</si>
  <si>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</si>
  <si>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</si>
  <si>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</si>
  <si>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</si>
  <si>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</si>
  <si>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</si>
  <si>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</si>
  <si>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</si>
  <si>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</si>
  <si>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</si>
  <si>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</si>
  <si>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</si>
  <si>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</si>
  <si>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</si>
  <si>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</si>
  <si>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</si>
  <si>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</si>
  <si>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</si>
  <si>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</si>
  <si>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</si>
  <si>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</si>
  <si>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</si>
  <si>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</si>
  <si>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</si>
  <si>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</si>
  <si>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</si>
  <si>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</si>
  <si>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</si>
  <si>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</si>
  <si>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</si>
  <si>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</si>
  <si>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</si>
  <si>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</si>
  <si>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</si>
  <si>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</si>
  <si>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</si>
  <si>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</si>
  <si>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</si>
  <si>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</si>
  <si>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</si>
  <si>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</si>
  <si>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</si>
  <si>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</si>
  <si>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</si>
  <si>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</si>
  <si>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</si>
  <si>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</si>
  <si>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</si>
  <si>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</si>
  <si>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</si>
  <si>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</si>
  <si>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</si>
  <si>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</si>
  <si>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</si>
  <si>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</si>
  <si>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</si>
  <si>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</si>
  <si>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</si>
  <si>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</si>
  <si>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</si>
  <si>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</si>
  <si>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</si>
  <si>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</si>
  <si>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</si>
  <si>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</si>
  <si>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</si>
  <si>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</si>
  <si>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</si>
  <si>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</si>
  <si>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</si>
  <si>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</si>
  <si>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</si>
  <si>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</si>
  <si>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</si>
  <si>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</si>
  <si>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</si>
  <si>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</si>
  <si>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</si>
  <si>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</si>
  <si>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</si>
  <si>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</si>
  <si>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</si>
  <si>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</si>
  <si>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</si>
  <si>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</si>
  <si>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</si>
  <si>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</si>
  <si>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</si>
  <si>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</si>
  <si>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</si>
  <si>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</si>
  <si>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</si>
  <si>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</si>
  <si>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</si>
  <si>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</si>
  <si>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</si>
  <si>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</si>
  <si>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</si>
  <si>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</si>
  <si>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</si>
  <si>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</si>
  <si>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</si>
  <si>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</si>
  <si>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</si>
  <si>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</si>
  <si>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</si>
  <si>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</si>
  <si>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</si>
  <si>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</si>
  <si>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</si>
  <si>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</si>
  <si>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</si>
  <si>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</si>
  <si>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</si>
  <si>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</si>
  <si>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</si>
  <si>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</si>
  <si>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</si>
  <si>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</si>
  <si>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</si>
  <si>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>FINAL READING 30/11/2018</t>
  </si>
  <si>
    <t>INTIAL READING 01/11/2018</t>
  </si>
  <si>
    <t>NOVEMBER-2018</t>
  </si>
  <si>
    <t xml:space="preserve">                           PERIOD 1stNOVEMBER-2018 TO 30th NOVEMBER-2018</t>
  </si>
  <si>
    <t>w.e.f 03/11/18</t>
  </si>
  <si>
    <t>w.e.f 17/11/18</t>
  </si>
  <si>
    <t>w.e.f 28/11/18</t>
  </si>
  <si>
    <t xml:space="preserve">BAY-38 </t>
  </si>
  <si>
    <t>data till 26/11</t>
  </si>
  <si>
    <t>Data till 20/11</t>
  </si>
  <si>
    <t>Check meter</t>
  </si>
  <si>
    <t>Check meter data</t>
  </si>
  <si>
    <t>w.e.f 14/11/18</t>
  </si>
  <si>
    <t>Note :Sharing taken from wk-37 abt bill 2018-19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</si>
</sst>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000"/>
    <numFmt numFmtId="187" formatCode="0.000"/>
    <numFmt numFmtId="188" formatCode="0.0"/>
    <numFmt numFmtId="189" formatCode="0.00000"/>
    <numFmt numFmtId="190" formatCode="0.0000000"/>
    <numFmt numFmtId="191" formatCode="0.000000"/>
    <numFmt numFmtId="192" formatCode="0_);\(0\)"/>
    <numFmt numFmtId="193" formatCode="[$-409]h:mm:ss\ AM/PM"/>
    <numFmt numFmtId="194" formatCode="[$-409]dddd\,\ mmmm\ dd\,\ yyyy"/>
    <numFmt numFmtId="195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6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8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6" fontId="28" fillId="0" borderId="0" xfId="0" applyNumberFormat="1" applyFont="1" applyBorder="1" applyAlignment="1">
      <alignment/>
    </xf>
    <xf numFmtId="18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/>
    </xf>
    <xf numFmtId="186" fontId="21" fillId="0" borderId="20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6" fontId="50" fillId="0" borderId="0" xfId="0" applyNumberFormat="1" applyFont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21" fillId="0" borderId="15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7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5" fontId="45" fillId="0" borderId="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6" fontId="35" fillId="0" borderId="0" xfId="0" applyNumberFormat="1" applyFont="1" applyFill="1" applyBorder="1" applyAlignment="1">
      <alignment horizontal="center"/>
    </xf>
    <xf numFmtId="18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horizontal="center" vertical="center"/>
    </xf>
    <xf numFmtId="18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6" fontId="41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5" fontId="0" fillId="0" borderId="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5" fontId="21" fillId="0" borderId="0" xfId="0" applyNumberFormat="1" applyFont="1" applyFill="1" applyBorder="1" applyAlignment="1">
      <alignment horizontal="center" vertical="center"/>
    </xf>
    <xf numFmtId="18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7" fontId="0" fillId="0" borderId="33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9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39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6" fontId="21" fillId="0" borderId="0" xfId="0" applyNumberFormat="1" applyFont="1" applyFill="1" applyAlignment="1">
      <alignment horizontal="center"/>
    </xf>
    <xf numFmtId="0" fontId="0" fillId="0" borderId="4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88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88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95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7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87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20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left"/>
    </xf>
    <xf numFmtId="189" fontId="1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A148">
      <selection activeCell="F13" sqref="F13"/>
    </sheetView>
  </sheetViews>
  <sheetFormatPr defaultColWidth="9.140625" defaultRowHeight="12.75"/>
  <cols>
    <col min="1" max="1" width="4.00390625" style="446" customWidth="1"/>
    <col min="2" max="2" width="26.57421875" style="446" customWidth="1"/>
    <col min="3" max="3" width="12.28125" style="446" customWidth="1"/>
    <col min="4" max="4" width="9.28125" style="446" customWidth="1"/>
    <col min="5" max="5" width="17.140625" style="446" customWidth="1"/>
    <col min="6" max="6" width="10.8515625" style="446" customWidth="1"/>
    <col min="7" max="7" width="13.8515625" style="446" customWidth="1"/>
    <col min="8" max="8" width="14.00390625" style="446" customWidth="1"/>
    <col min="9" max="9" width="10.57421875" style="446" customWidth="1"/>
    <col min="10" max="10" width="13.00390625" style="446" customWidth="1"/>
    <col min="11" max="11" width="13.421875" style="446" customWidth="1"/>
    <col min="12" max="12" width="13.57421875" style="446" customWidth="1"/>
    <col min="13" max="13" width="14.00390625" style="446" customWidth="1"/>
    <col min="14" max="14" width="10.421875" style="446" customWidth="1"/>
    <col min="15" max="15" width="12.8515625" style="446" customWidth="1"/>
    <col min="16" max="16" width="11.00390625" style="446" customWidth="1"/>
    <col min="17" max="17" width="20.57421875" style="446" customWidth="1"/>
    <col min="18" max="18" width="4.7109375" style="446" customWidth="1"/>
    <col min="19" max="16384" width="9.140625" style="446" customWidth="1"/>
  </cols>
  <sheetData>
    <row r="1" spans="1:17" s="581" customFormat="1" ht="18" customHeight="1">
      <c r="A1" s="289" t="s">
        <v>231</v>
      </c>
      <c r="Q1" s="812" t="s">
        <v>469</v>
      </c>
    </row>
    <row r="2" spans="1:11" s="581" customFormat="1" ht="18" customHeight="1">
      <c r="A2" s="289" t="s">
        <v>232</v>
      </c>
      <c r="K2" s="813"/>
    </row>
    <row r="3" spans="1:8" s="581" customFormat="1" ht="18" customHeight="1">
      <c r="A3" s="810" t="s">
        <v>0</v>
      </c>
      <c r="H3" s="814"/>
    </row>
    <row r="4" spans="1:16" s="581" customFormat="1" ht="18" customHeight="1" thickBot="1">
      <c r="A4" s="810" t="s">
        <v>233</v>
      </c>
      <c r="G4" s="264"/>
      <c r="H4" s="264"/>
      <c r="I4" s="813" t="s">
        <v>387</v>
      </c>
      <c r="J4" s="264"/>
      <c r="K4" s="264"/>
      <c r="L4" s="264"/>
      <c r="M4" s="264"/>
      <c r="N4" s="813" t="s">
        <v>388</v>
      </c>
      <c r="O4" s="264"/>
      <c r="P4" s="264"/>
    </row>
    <row r="5" spans="1:17" s="819" customFormat="1" ht="18" customHeight="1" thickBot="1" thickTop="1">
      <c r="A5" s="815" t="s">
        <v>8</v>
      </c>
      <c r="B5" s="816" t="s">
        <v>9</v>
      </c>
      <c r="C5" s="817" t="s">
        <v>1</v>
      </c>
      <c r="D5" s="817" t="s">
        <v>2</v>
      </c>
      <c r="E5" s="817" t="s">
        <v>3</v>
      </c>
      <c r="F5" s="817" t="s">
        <v>10</v>
      </c>
      <c r="G5" s="815" t="s">
        <v>467</v>
      </c>
      <c r="H5" s="817" t="s">
        <v>468</v>
      </c>
      <c r="I5" s="817" t="s">
        <v>4</v>
      </c>
      <c r="J5" s="817" t="s">
        <v>5</v>
      </c>
      <c r="K5" s="818" t="s">
        <v>6</v>
      </c>
      <c r="L5" s="815" t="str">
        <f>G5</f>
        <v>FINAL READING 30/11/2018</v>
      </c>
      <c r="M5" s="817" t="str">
        <f>H5</f>
        <v>INTIAL READING 01/11/2018</v>
      </c>
      <c r="N5" s="817" t="s">
        <v>4</v>
      </c>
      <c r="O5" s="817" t="s">
        <v>5</v>
      </c>
      <c r="P5" s="818" t="s">
        <v>6</v>
      </c>
      <c r="Q5" s="818" t="s">
        <v>301</v>
      </c>
    </row>
    <row r="6" spans="1:12" s="581" customFormat="1" ht="18" customHeight="1" thickTop="1">
      <c r="A6" s="820"/>
      <c r="B6" s="289"/>
      <c r="C6" s="820"/>
      <c r="D6" s="820"/>
      <c r="E6" s="820"/>
      <c r="F6" s="820"/>
      <c r="L6" s="821"/>
    </row>
    <row r="7" spans="1:17" s="581" customFormat="1" ht="18" customHeight="1">
      <c r="A7" s="262"/>
      <c r="B7" s="331" t="s">
        <v>14</v>
      </c>
      <c r="C7" s="377"/>
      <c r="D7" s="263"/>
      <c r="E7" s="263"/>
      <c r="F7" s="377"/>
      <c r="G7" s="262"/>
      <c r="H7" s="263"/>
      <c r="I7" s="263"/>
      <c r="J7" s="263"/>
      <c r="K7" s="81"/>
      <c r="L7" s="262"/>
      <c r="M7" s="263"/>
      <c r="N7" s="263"/>
      <c r="O7" s="263"/>
      <c r="P7" s="822"/>
      <c r="Q7" s="744"/>
    </row>
    <row r="8" spans="1:17" s="581" customFormat="1" ht="18" customHeight="1">
      <c r="A8" s="262">
        <v>1</v>
      </c>
      <c r="B8" s="330" t="s">
        <v>15</v>
      </c>
      <c r="C8" s="377">
        <v>5128429</v>
      </c>
      <c r="D8" s="811" t="s">
        <v>12</v>
      </c>
      <c r="E8" s="264" t="s">
        <v>338</v>
      </c>
      <c r="F8" s="377">
        <v>-1000</v>
      </c>
      <c r="G8" s="262">
        <v>972044</v>
      </c>
      <c r="H8" s="263">
        <v>972520</v>
      </c>
      <c r="I8" s="263">
        <f>G8-H8</f>
        <v>-476</v>
      </c>
      <c r="J8" s="263">
        <f>$F8*I8</f>
        <v>476000</v>
      </c>
      <c r="K8" s="775">
        <f>J8/1000000</f>
        <v>0.476</v>
      </c>
      <c r="L8" s="262">
        <v>999034</v>
      </c>
      <c r="M8" s="263">
        <v>999034</v>
      </c>
      <c r="N8" s="263">
        <f>L8-M8</f>
        <v>0</v>
      </c>
      <c r="O8" s="263">
        <f>$F8*N8</f>
        <v>0</v>
      </c>
      <c r="P8" s="775">
        <f>O8/1000000</f>
        <v>0</v>
      </c>
      <c r="Q8" s="823"/>
    </row>
    <row r="9" spans="1:17" s="581" customFormat="1" ht="18" customHeight="1">
      <c r="A9" s="262">
        <v>2</v>
      </c>
      <c r="B9" s="330" t="s">
        <v>370</v>
      </c>
      <c r="C9" s="377">
        <v>4864976</v>
      </c>
      <c r="D9" s="811" t="s">
        <v>12</v>
      </c>
      <c r="E9" s="264" t="s">
        <v>338</v>
      </c>
      <c r="F9" s="377">
        <v>-1000</v>
      </c>
      <c r="G9" s="262">
        <v>48486</v>
      </c>
      <c r="H9" s="263">
        <v>38831</v>
      </c>
      <c r="I9" s="263">
        <f>G9-H9</f>
        <v>9655</v>
      </c>
      <c r="J9" s="263">
        <f>$F9*I9</f>
        <v>-9655000</v>
      </c>
      <c r="K9" s="775">
        <f>J9/1000000</f>
        <v>-9.655</v>
      </c>
      <c r="L9" s="262">
        <v>1628</v>
      </c>
      <c r="M9" s="263">
        <v>1628</v>
      </c>
      <c r="N9" s="263">
        <f>L9-M9</f>
        <v>0</v>
      </c>
      <c r="O9" s="263">
        <f>$F9*N9</f>
        <v>0</v>
      </c>
      <c r="P9" s="775">
        <f>O9/1000000</f>
        <v>0</v>
      </c>
      <c r="Q9" s="760"/>
    </row>
    <row r="10" spans="1:17" s="581" customFormat="1" ht="18" customHeight="1">
      <c r="A10" s="262">
        <v>3</v>
      </c>
      <c r="B10" s="330" t="s">
        <v>17</v>
      </c>
      <c r="C10" s="377">
        <v>4864905</v>
      </c>
      <c r="D10" s="811" t="s">
        <v>12</v>
      </c>
      <c r="E10" s="264" t="s">
        <v>338</v>
      </c>
      <c r="F10" s="377">
        <v>-1000</v>
      </c>
      <c r="G10" s="262">
        <v>936033</v>
      </c>
      <c r="H10" s="263">
        <v>936552</v>
      </c>
      <c r="I10" s="263">
        <f>G10-H10</f>
        <v>-519</v>
      </c>
      <c r="J10" s="263">
        <f>$F10*I10</f>
        <v>519000</v>
      </c>
      <c r="K10" s="775">
        <f>J10/1000000</f>
        <v>0.519</v>
      </c>
      <c r="L10" s="262">
        <v>995530</v>
      </c>
      <c r="M10" s="263">
        <v>995530</v>
      </c>
      <c r="N10" s="263">
        <f>L10-M10</f>
        <v>0</v>
      </c>
      <c r="O10" s="263">
        <f>$F10*N10</f>
        <v>0</v>
      </c>
      <c r="P10" s="775">
        <f>O10/1000000</f>
        <v>0</v>
      </c>
      <c r="Q10" s="744"/>
    </row>
    <row r="11" spans="1:17" ht="18" customHeight="1">
      <c r="A11" s="262"/>
      <c r="B11" s="331" t="s">
        <v>18</v>
      </c>
      <c r="C11" s="320"/>
      <c r="D11" s="334"/>
      <c r="E11" s="334"/>
      <c r="F11" s="320"/>
      <c r="G11" s="326"/>
      <c r="H11" s="327"/>
      <c r="I11" s="327"/>
      <c r="J11" s="327"/>
      <c r="K11" s="328"/>
      <c r="L11" s="326"/>
      <c r="M11" s="327"/>
      <c r="N11" s="327"/>
      <c r="O11" s="327"/>
      <c r="P11" s="328"/>
      <c r="Q11" s="450"/>
    </row>
    <row r="12" spans="1:17" ht="18" customHeight="1">
      <c r="A12" s="262">
        <v>4</v>
      </c>
      <c r="B12" s="330" t="s">
        <v>15</v>
      </c>
      <c r="C12" s="320">
        <v>4864916</v>
      </c>
      <c r="D12" s="333" t="s">
        <v>12</v>
      </c>
      <c r="E12" s="312" t="s">
        <v>338</v>
      </c>
      <c r="F12" s="320">
        <v>-1000</v>
      </c>
      <c r="G12" s="326">
        <v>997692</v>
      </c>
      <c r="H12" s="327">
        <v>998386</v>
      </c>
      <c r="I12" s="327">
        <f>G12-H12</f>
        <v>-694</v>
      </c>
      <c r="J12" s="327">
        <f>$F12*I12</f>
        <v>694000</v>
      </c>
      <c r="K12" s="328">
        <f>J12/1000000</f>
        <v>0.694</v>
      </c>
      <c r="L12" s="326">
        <v>996083</v>
      </c>
      <c r="M12" s="327">
        <v>996083</v>
      </c>
      <c r="N12" s="327">
        <f>L12-M12</f>
        <v>0</v>
      </c>
      <c r="O12" s="327">
        <f>$F12*N12</f>
        <v>0</v>
      </c>
      <c r="P12" s="328">
        <f>O12/1000000</f>
        <v>0</v>
      </c>
      <c r="Q12" s="450"/>
    </row>
    <row r="13" spans="1:17" ht="18" customHeight="1">
      <c r="A13" s="262">
        <v>5</v>
      </c>
      <c r="B13" s="330" t="s">
        <v>16</v>
      </c>
      <c r="C13" s="320">
        <v>5295137</v>
      </c>
      <c r="D13" s="333" t="s">
        <v>12</v>
      </c>
      <c r="E13" s="312" t="s">
        <v>338</v>
      </c>
      <c r="F13" s="320">
        <v>-1000</v>
      </c>
      <c r="G13" s="326">
        <v>876673</v>
      </c>
      <c r="H13" s="263">
        <v>876315</v>
      </c>
      <c r="I13" s="327">
        <f>G13-H13</f>
        <v>358</v>
      </c>
      <c r="J13" s="327">
        <f>$F13*I13</f>
        <v>-358000</v>
      </c>
      <c r="K13" s="328">
        <f>J13/1000000</f>
        <v>-0.358</v>
      </c>
      <c r="L13" s="326">
        <v>999454</v>
      </c>
      <c r="M13" s="263">
        <v>999454</v>
      </c>
      <c r="N13" s="327">
        <f>L13-M13</f>
        <v>0</v>
      </c>
      <c r="O13" s="327">
        <f>$F13*N13</f>
        <v>0</v>
      </c>
      <c r="P13" s="328">
        <f>O13/1000000</f>
        <v>0</v>
      </c>
      <c r="Q13" s="450"/>
    </row>
    <row r="14" spans="1:17" ht="16.5" customHeight="1">
      <c r="A14" s="262"/>
      <c r="B14" s="331" t="s">
        <v>21</v>
      </c>
      <c r="C14" s="320"/>
      <c r="D14" s="334"/>
      <c r="E14" s="312"/>
      <c r="F14" s="320"/>
      <c r="G14" s="326"/>
      <c r="H14" s="327"/>
      <c r="I14" s="327"/>
      <c r="J14" s="327"/>
      <c r="K14" s="328"/>
      <c r="L14" s="326"/>
      <c r="M14" s="327"/>
      <c r="N14" s="327"/>
      <c r="O14" s="327"/>
      <c r="P14" s="328"/>
      <c r="Q14" s="450"/>
    </row>
    <row r="15" spans="1:17" ht="14.25" customHeight="1">
      <c r="A15" s="262">
        <v>6</v>
      </c>
      <c r="B15" s="330" t="s">
        <v>15</v>
      </c>
      <c r="C15" s="320">
        <v>4864982</v>
      </c>
      <c r="D15" s="333" t="s">
        <v>12</v>
      </c>
      <c r="E15" s="312" t="s">
        <v>338</v>
      </c>
      <c r="F15" s="320">
        <v>-1000</v>
      </c>
      <c r="G15" s="326">
        <v>26257</v>
      </c>
      <c r="H15" s="327">
        <v>25714</v>
      </c>
      <c r="I15" s="327">
        <f>G15-H15</f>
        <v>543</v>
      </c>
      <c r="J15" s="327">
        <f>$F15*I15</f>
        <v>-543000</v>
      </c>
      <c r="K15" s="328">
        <f>J15/1000000</f>
        <v>-0.543</v>
      </c>
      <c r="L15" s="326">
        <v>16437</v>
      </c>
      <c r="M15" s="327">
        <v>16437</v>
      </c>
      <c r="N15" s="327">
        <f>L15-M15</f>
        <v>0</v>
      </c>
      <c r="O15" s="327">
        <f>$F15*N15</f>
        <v>0</v>
      </c>
      <c r="P15" s="328">
        <f>O15/1000000</f>
        <v>0</v>
      </c>
      <c r="Q15" s="450"/>
    </row>
    <row r="16" spans="1:17" ht="13.5" customHeight="1">
      <c r="A16" s="262">
        <v>7</v>
      </c>
      <c r="B16" s="330" t="s">
        <v>16</v>
      </c>
      <c r="C16" s="320">
        <v>4865022</v>
      </c>
      <c r="D16" s="333" t="s">
        <v>12</v>
      </c>
      <c r="E16" s="312" t="s">
        <v>338</v>
      </c>
      <c r="F16" s="320">
        <v>-1000</v>
      </c>
      <c r="G16" s="326">
        <v>1740</v>
      </c>
      <c r="H16" s="327">
        <v>1296</v>
      </c>
      <c r="I16" s="327">
        <f>G16-H16</f>
        <v>444</v>
      </c>
      <c r="J16" s="327">
        <f>$F16*I16</f>
        <v>-444000</v>
      </c>
      <c r="K16" s="328">
        <f>J16/1000000</f>
        <v>-0.444</v>
      </c>
      <c r="L16" s="326">
        <v>998446</v>
      </c>
      <c r="M16" s="327">
        <v>998446</v>
      </c>
      <c r="N16" s="327">
        <f>L16-M16</f>
        <v>0</v>
      </c>
      <c r="O16" s="327">
        <f>$F16*N16</f>
        <v>0</v>
      </c>
      <c r="P16" s="328">
        <f>O16/1000000</f>
        <v>0</v>
      </c>
      <c r="Q16" s="462"/>
    </row>
    <row r="17" spans="1:17" ht="14.25" customHeight="1">
      <c r="A17" s="262">
        <v>8</v>
      </c>
      <c r="B17" s="330" t="s">
        <v>22</v>
      </c>
      <c r="C17" s="320">
        <v>4864997</v>
      </c>
      <c r="D17" s="333" t="s">
        <v>12</v>
      </c>
      <c r="E17" s="312" t="s">
        <v>338</v>
      </c>
      <c r="F17" s="320">
        <v>-1000</v>
      </c>
      <c r="G17" s="326">
        <v>1000301</v>
      </c>
      <c r="H17" s="327">
        <v>999768</v>
      </c>
      <c r="I17" s="327">
        <f>G17-H17</f>
        <v>533</v>
      </c>
      <c r="J17" s="327">
        <f>$F17*I17</f>
        <v>-533000</v>
      </c>
      <c r="K17" s="328">
        <f>J17/1000000</f>
        <v>-0.533</v>
      </c>
      <c r="L17" s="326">
        <v>999518</v>
      </c>
      <c r="M17" s="327">
        <v>999518</v>
      </c>
      <c r="N17" s="327">
        <f>L17-M17</f>
        <v>0</v>
      </c>
      <c r="O17" s="327">
        <f>$F17*N17</f>
        <v>0</v>
      </c>
      <c r="P17" s="328">
        <f>O17/1000000</f>
        <v>0</v>
      </c>
      <c r="Q17" s="461"/>
    </row>
    <row r="18" spans="1:17" ht="13.5" customHeight="1">
      <c r="A18" s="262">
        <v>9</v>
      </c>
      <c r="B18" s="330" t="s">
        <v>23</v>
      </c>
      <c r="C18" s="320">
        <v>5295166</v>
      </c>
      <c r="D18" s="333" t="s">
        <v>12</v>
      </c>
      <c r="E18" s="312" t="s">
        <v>338</v>
      </c>
      <c r="F18" s="320">
        <v>-500</v>
      </c>
      <c r="G18" s="326">
        <v>969614</v>
      </c>
      <c r="H18" s="263">
        <v>970659</v>
      </c>
      <c r="I18" s="327">
        <f>G18-H18</f>
        <v>-1045</v>
      </c>
      <c r="J18" s="327">
        <f>$F18*I18</f>
        <v>522500</v>
      </c>
      <c r="K18" s="328">
        <f>J18/1000000</f>
        <v>0.5225</v>
      </c>
      <c r="L18" s="326">
        <v>847907</v>
      </c>
      <c r="M18" s="263">
        <v>847907</v>
      </c>
      <c r="N18" s="327">
        <f>L18-M18</f>
        <v>0</v>
      </c>
      <c r="O18" s="327">
        <f>$F18*N18</f>
        <v>0</v>
      </c>
      <c r="P18" s="328">
        <f>O18/1000000</f>
        <v>0</v>
      </c>
      <c r="Q18" s="450"/>
    </row>
    <row r="19" spans="1:17" ht="15.75" customHeight="1">
      <c r="A19" s="262"/>
      <c r="B19" s="331" t="s">
        <v>24</v>
      </c>
      <c r="C19" s="320"/>
      <c r="D19" s="334"/>
      <c r="E19" s="312"/>
      <c r="F19" s="320"/>
      <c r="G19" s="326"/>
      <c r="H19" s="327"/>
      <c r="I19" s="327"/>
      <c r="J19" s="327"/>
      <c r="K19" s="328"/>
      <c r="L19" s="326"/>
      <c r="M19" s="327"/>
      <c r="N19" s="327"/>
      <c r="O19" s="327"/>
      <c r="P19" s="328"/>
      <c r="Q19" s="450"/>
    </row>
    <row r="20" spans="1:17" ht="15.75" customHeight="1">
      <c r="A20" s="262">
        <v>10</v>
      </c>
      <c r="B20" s="330" t="s">
        <v>15</v>
      </c>
      <c r="C20" s="320">
        <v>4864930</v>
      </c>
      <c r="D20" s="333" t="s">
        <v>12</v>
      </c>
      <c r="E20" s="312" t="s">
        <v>338</v>
      </c>
      <c r="F20" s="320">
        <v>-1000</v>
      </c>
      <c r="G20" s="326">
        <v>1094</v>
      </c>
      <c r="H20" s="327">
        <v>912</v>
      </c>
      <c r="I20" s="327">
        <f>G20-H20</f>
        <v>182</v>
      </c>
      <c r="J20" s="327">
        <f>$F20*I20</f>
        <v>-182000</v>
      </c>
      <c r="K20" s="328">
        <f>J20/1000000</f>
        <v>-0.182</v>
      </c>
      <c r="L20" s="326">
        <v>998908</v>
      </c>
      <c r="M20" s="327">
        <v>998908</v>
      </c>
      <c r="N20" s="327">
        <f>L20-M20</f>
        <v>0</v>
      </c>
      <c r="O20" s="327">
        <f>$F20*N20</f>
        <v>0</v>
      </c>
      <c r="P20" s="328">
        <f>O20/1000000</f>
        <v>0</v>
      </c>
      <c r="Q20" s="462"/>
    </row>
    <row r="21" spans="1:17" ht="15.75" customHeight="1">
      <c r="A21" s="262">
        <v>11</v>
      </c>
      <c r="B21" s="330" t="s">
        <v>25</v>
      </c>
      <c r="C21" s="320">
        <v>5128412</v>
      </c>
      <c r="D21" s="333" t="s">
        <v>12</v>
      </c>
      <c r="E21" s="312" t="s">
        <v>338</v>
      </c>
      <c r="F21" s="320">
        <v>-1000</v>
      </c>
      <c r="G21" s="326">
        <v>23992</v>
      </c>
      <c r="H21" s="327">
        <v>18105</v>
      </c>
      <c r="I21" s="327">
        <f>G21-H21</f>
        <v>5887</v>
      </c>
      <c r="J21" s="327">
        <f>$F21*I21</f>
        <v>-5887000</v>
      </c>
      <c r="K21" s="328">
        <f>J21/1000000</f>
        <v>-5.887</v>
      </c>
      <c r="L21" s="326">
        <v>999172</v>
      </c>
      <c r="M21" s="327">
        <v>999172</v>
      </c>
      <c r="N21" s="327">
        <f>L21-M21</f>
        <v>0</v>
      </c>
      <c r="O21" s="327">
        <f>$F21*N21</f>
        <v>0</v>
      </c>
      <c r="P21" s="328">
        <f>O21/1000000</f>
        <v>0</v>
      </c>
      <c r="Q21" s="450"/>
    </row>
    <row r="22" spans="1:17" ht="16.5">
      <c r="A22" s="262">
        <v>12</v>
      </c>
      <c r="B22" s="330" t="s">
        <v>22</v>
      </c>
      <c r="C22" s="320">
        <v>4864922</v>
      </c>
      <c r="D22" s="333" t="s">
        <v>12</v>
      </c>
      <c r="E22" s="312" t="s">
        <v>338</v>
      </c>
      <c r="F22" s="320">
        <v>-1000</v>
      </c>
      <c r="G22" s="326">
        <v>5190</v>
      </c>
      <c r="H22" s="327">
        <v>3074</v>
      </c>
      <c r="I22" s="327">
        <f>G22-H22</f>
        <v>2116</v>
      </c>
      <c r="J22" s="327">
        <f>$F22*I22</f>
        <v>-2116000</v>
      </c>
      <c r="K22" s="328">
        <f>J22/1000000</f>
        <v>-2.116</v>
      </c>
      <c r="L22" s="326">
        <v>997044</v>
      </c>
      <c r="M22" s="327">
        <v>997044</v>
      </c>
      <c r="N22" s="327">
        <f>L22-M22</f>
        <v>0</v>
      </c>
      <c r="O22" s="327">
        <f>$F22*N22</f>
        <v>0</v>
      </c>
      <c r="P22" s="328">
        <f>O22/1000000</f>
        <v>0</v>
      </c>
      <c r="Q22" s="461"/>
    </row>
    <row r="23" spans="1:17" ht="18.75" customHeight="1">
      <c r="A23" s="262">
        <v>13</v>
      </c>
      <c r="B23" s="330" t="s">
        <v>463</v>
      </c>
      <c r="C23" s="320">
        <v>4902494</v>
      </c>
      <c r="D23" s="333" t="s">
        <v>12</v>
      </c>
      <c r="E23" s="312" t="s">
        <v>338</v>
      </c>
      <c r="F23" s="320">
        <v>1000</v>
      </c>
      <c r="G23" s="326">
        <v>860424</v>
      </c>
      <c r="H23" s="327">
        <v>862251</v>
      </c>
      <c r="I23" s="327">
        <f>G23-H23</f>
        <v>-1827</v>
      </c>
      <c r="J23" s="327">
        <f>$F23*I23</f>
        <v>-1827000</v>
      </c>
      <c r="K23" s="328">
        <f>J23/1000000</f>
        <v>-1.827</v>
      </c>
      <c r="L23" s="326">
        <v>999981</v>
      </c>
      <c r="M23" s="327">
        <v>999981</v>
      </c>
      <c r="N23" s="327">
        <f>L23-M23</f>
        <v>0</v>
      </c>
      <c r="O23" s="327">
        <f>$F23*N23</f>
        <v>0</v>
      </c>
      <c r="P23" s="328">
        <f>O23/1000000</f>
        <v>0</v>
      </c>
      <c r="Q23" s="450"/>
    </row>
    <row r="24" spans="1:17" ht="18.75" customHeight="1">
      <c r="A24" s="262">
        <v>14</v>
      </c>
      <c r="B24" s="330" t="s">
        <v>462</v>
      </c>
      <c r="C24" s="320">
        <v>4902484</v>
      </c>
      <c r="D24" s="333" t="s">
        <v>12</v>
      </c>
      <c r="E24" s="312" t="s">
        <v>338</v>
      </c>
      <c r="F24" s="320">
        <v>1000</v>
      </c>
      <c r="G24" s="326">
        <v>974598</v>
      </c>
      <c r="H24" s="327">
        <v>981134</v>
      </c>
      <c r="I24" s="327">
        <f>G24-H24</f>
        <v>-6536</v>
      </c>
      <c r="J24" s="327">
        <f>$F24*I24</f>
        <v>-6536000</v>
      </c>
      <c r="K24" s="328">
        <f>J24/1000000</f>
        <v>-6.536</v>
      </c>
      <c r="L24" s="326">
        <v>999996</v>
      </c>
      <c r="M24" s="327">
        <v>999996</v>
      </c>
      <c r="N24" s="327">
        <f>L24-M24</f>
        <v>0</v>
      </c>
      <c r="O24" s="327">
        <f>$F24*N24</f>
        <v>0</v>
      </c>
      <c r="P24" s="328">
        <f>O24/1000000</f>
        <v>0</v>
      </c>
      <c r="Q24" s="450"/>
    </row>
    <row r="25" spans="1:17" ht="18.75" customHeight="1">
      <c r="A25" s="262"/>
      <c r="B25" s="331" t="s">
        <v>427</v>
      </c>
      <c r="C25" s="320"/>
      <c r="D25" s="333"/>
      <c r="E25" s="312"/>
      <c r="F25" s="320"/>
      <c r="G25" s="326"/>
      <c r="H25" s="327"/>
      <c r="I25" s="327"/>
      <c r="J25" s="327"/>
      <c r="K25" s="328"/>
      <c r="L25" s="326"/>
      <c r="M25" s="327"/>
      <c r="N25" s="327"/>
      <c r="O25" s="327"/>
      <c r="P25" s="328"/>
      <c r="Q25" s="450"/>
    </row>
    <row r="26" spans="1:17" ht="15.75" customHeight="1">
      <c r="A26" s="262">
        <v>14</v>
      </c>
      <c r="B26" s="330" t="s">
        <v>15</v>
      </c>
      <c r="C26" s="320">
        <v>4865034</v>
      </c>
      <c r="D26" s="333" t="s">
        <v>12</v>
      </c>
      <c r="E26" s="312" t="s">
        <v>338</v>
      </c>
      <c r="F26" s="320">
        <v>-1000</v>
      </c>
      <c r="G26" s="326">
        <v>977794</v>
      </c>
      <c r="H26" s="327">
        <v>978018</v>
      </c>
      <c r="I26" s="327">
        <f>G26-H26</f>
        <v>-224</v>
      </c>
      <c r="J26" s="327">
        <f>$F26*I26</f>
        <v>224000</v>
      </c>
      <c r="K26" s="328">
        <f>J26/1000000</f>
        <v>0.224</v>
      </c>
      <c r="L26" s="326">
        <v>16679</v>
      </c>
      <c r="M26" s="327">
        <v>16679</v>
      </c>
      <c r="N26" s="327">
        <f>L26-M26</f>
        <v>0</v>
      </c>
      <c r="O26" s="327">
        <f>$F26*N26</f>
        <v>0</v>
      </c>
      <c r="P26" s="328">
        <f>O26/1000000</f>
        <v>0</v>
      </c>
      <c r="Q26" s="450"/>
    </row>
    <row r="27" spans="1:17" ht="15.75" customHeight="1">
      <c r="A27" s="262">
        <v>15</v>
      </c>
      <c r="B27" s="330" t="s">
        <v>16</v>
      </c>
      <c r="C27" s="320">
        <v>5128462</v>
      </c>
      <c r="D27" s="333" t="s">
        <v>12</v>
      </c>
      <c r="E27" s="312" t="s">
        <v>338</v>
      </c>
      <c r="F27" s="320">
        <v>-500</v>
      </c>
      <c r="G27" s="326">
        <v>1000485</v>
      </c>
      <c r="H27" s="327">
        <v>999303</v>
      </c>
      <c r="I27" s="327">
        <f>G27-H27</f>
        <v>1182</v>
      </c>
      <c r="J27" s="327">
        <f>$F27*I27</f>
        <v>-591000</v>
      </c>
      <c r="K27" s="328">
        <f>J27/1000000</f>
        <v>-0.591</v>
      </c>
      <c r="L27" s="326">
        <v>0</v>
      </c>
      <c r="M27" s="327">
        <v>0</v>
      </c>
      <c r="N27" s="327">
        <f>L27-M27</f>
        <v>0</v>
      </c>
      <c r="O27" s="327">
        <f>$F27*N27</f>
        <v>0</v>
      </c>
      <c r="P27" s="328">
        <f>O27/1000000</f>
        <v>0</v>
      </c>
      <c r="Q27" s="450"/>
    </row>
    <row r="28" spans="1:17" ht="15.75" customHeight="1">
      <c r="A28" s="262">
        <v>16</v>
      </c>
      <c r="B28" s="330" t="s">
        <v>17</v>
      </c>
      <c r="C28" s="320">
        <v>4865052</v>
      </c>
      <c r="D28" s="333" t="s">
        <v>12</v>
      </c>
      <c r="E28" s="312" t="s">
        <v>338</v>
      </c>
      <c r="F28" s="320">
        <v>-1000</v>
      </c>
      <c r="G28" s="326">
        <v>31924</v>
      </c>
      <c r="H28" s="327">
        <v>30256</v>
      </c>
      <c r="I28" s="327">
        <f>G28-H28</f>
        <v>1668</v>
      </c>
      <c r="J28" s="327">
        <f>$F28*I28</f>
        <v>-1668000</v>
      </c>
      <c r="K28" s="328">
        <f>J28/1000000</f>
        <v>-1.668</v>
      </c>
      <c r="L28" s="326">
        <v>264</v>
      </c>
      <c r="M28" s="327">
        <v>264</v>
      </c>
      <c r="N28" s="327">
        <f>L28-M28</f>
        <v>0</v>
      </c>
      <c r="O28" s="327">
        <f>$F28*N28</f>
        <v>0</v>
      </c>
      <c r="P28" s="328">
        <f>O28/1000000</f>
        <v>0</v>
      </c>
      <c r="Q28" s="450"/>
    </row>
    <row r="29" spans="1:17" ht="15.75" customHeight="1">
      <c r="A29" s="262"/>
      <c r="B29" s="331" t="s">
        <v>26</v>
      </c>
      <c r="C29" s="320"/>
      <c r="D29" s="334"/>
      <c r="E29" s="312"/>
      <c r="F29" s="320"/>
      <c r="G29" s="326"/>
      <c r="H29" s="327"/>
      <c r="I29" s="327"/>
      <c r="J29" s="327"/>
      <c r="K29" s="328"/>
      <c r="L29" s="326"/>
      <c r="M29" s="327"/>
      <c r="N29" s="327"/>
      <c r="O29" s="327"/>
      <c r="P29" s="328"/>
      <c r="Q29" s="450"/>
    </row>
    <row r="30" spans="1:17" ht="15.75" customHeight="1">
      <c r="A30" s="262">
        <v>17</v>
      </c>
      <c r="B30" s="330" t="s">
        <v>422</v>
      </c>
      <c r="C30" s="320">
        <v>4864836</v>
      </c>
      <c r="D30" s="333" t="s">
        <v>12</v>
      </c>
      <c r="E30" s="312" t="s">
        <v>338</v>
      </c>
      <c r="F30" s="320">
        <v>1000</v>
      </c>
      <c r="G30" s="326">
        <v>999943</v>
      </c>
      <c r="H30" s="327">
        <v>999943</v>
      </c>
      <c r="I30" s="327">
        <f>G30-H30</f>
        <v>0</v>
      </c>
      <c r="J30" s="327">
        <f>$F30*I30</f>
        <v>0</v>
      </c>
      <c r="K30" s="328">
        <f>J30/1000000</f>
        <v>0</v>
      </c>
      <c r="L30" s="326">
        <v>990802</v>
      </c>
      <c r="M30" s="327">
        <v>990739</v>
      </c>
      <c r="N30" s="327">
        <f>L30-M30</f>
        <v>63</v>
      </c>
      <c r="O30" s="327">
        <f>$F30*N30</f>
        <v>63000</v>
      </c>
      <c r="P30" s="328">
        <f>O30/1000000</f>
        <v>0.063</v>
      </c>
      <c r="Q30" s="480"/>
    </row>
    <row r="31" spans="1:17" ht="15.75" customHeight="1">
      <c r="A31" s="262">
        <v>18</v>
      </c>
      <c r="B31" s="330" t="s">
        <v>27</v>
      </c>
      <c r="C31" s="320">
        <v>4864887</v>
      </c>
      <c r="D31" s="333" t="s">
        <v>12</v>
      </c>
      <c r="E31" s="312" t="s">
        <v>338</v>
      </c>
      <c r="F31" s="320">
        <v>1000</v>
      </c>
      <c r="G31" s="326">
        <v>666</v>
      </c>
      <c r="H31" s="327">
        <v>669</v>
      </c>
      <c r="I31" s="327">
        <f aca="true" t="shared" si="0" ref="I31:I36">G31-H31</f>
        <v>-3</v>
      </c>
      <c r="J31" s="327">
        <f aca="true" t="shared" si="1" ref="J31:J36">$F31*I31</f>
        <v>-3000</v>
      </c>
      <c r="K31" s="328">
        <f aca="true" t="shared" si="2" ref="K31:K36">J31/1000000</f>
        <v>-0.003</v>
      </c>
      <c r="L31" s="326">
        <v>22673</v>
      </c>
      <c r="M31" s="327">
        <v>22654</v>
      </c>
      <c r="N31" s="327">
        <f aca="true" t="shared" si="3" ref="N31:N36">L31-M31</f>
        <v>19</v>
      </c>
      <c r="O31" s="327">
        <f aca="true" t="shared" si="4" ref="O31:O36">$F31*N31</f>
        <v>19000</v>
      </c>
      <c r="P31" s="328">
        <f aca="true" t="shared" si="5" ref="P31:P36">O31/1000000</f>
        <v>0.019</v>
      </c>
      <c r="Q31" s="450"/>
    </row>
    <row r="32" spans="1:17" ht="15.75" customHeight="1">
      <c r="A32" s="262">
        <v>19</v>
      </c>
      <c r="B32" s="330" t="s">
        <v>28</v>
      </c>
      <c r="C32" s="320">
        <v>4864880</v>
      </c>
      <c r="D32" s="333" t="s">
        <v>12</v>
      </c>
      <c r="E32" s="312" t="s">
        <v>338</v>
      </c>
      <c r="F32" s="320">
        <v>500</v>
      </c>
      <c r="G32" s="326">
        <v>1274</v>
      </c>
      <c r="H32" s="327">
        <v>1234</v>
      </c>
      <c r="I32" s="327">
        <f>G32-H32</f>
        <v>40</v>
      </c>
      <c r="J32" s="327">
        <f>$F32*I32</f>
        <v>20000</v>
      </c>
      <c r="K32" s="328">
        <f>J32/1000000</f>
        <v>0.02</v>
      </c>
      <c r="L32" s="326">
        <v>7528</v>
      </c>
      <c r="M32" s="327">
        <v>7528</v>
      </c>
      <c r="N32" s="327">
        <f>L32-M32</f>
        <v>0</v>
      </c>
      <c r="O32" s="327">
        <f>$F32*N32</f>
        <v>0</v>
      </c>
      <c r="P32" s="328">
        <f>O32/1000000</f>
        <v>0</v>
      </c>
      <c r="Q32" s="450"/>
    </row>
    <row r="33" spans="1:17" ht="15.75" customHeight="1">
      <c r="A33" s="262">
        <v>20</v>
      </c>
      <c r="B33" s="330" t="s">
        <v>29</v>
      </c>
      <c r="C33" s="320">
        <v>4864799</v>
      </c>
      <c r="D33" s="333" t="s">
        <v>12</v>
      </c>
      <c r="E33" s="312" t="s">
        <v>338</v>
      </c>
      <c r="F33" s="320">
        <v>100</v>
      </c>
      <c r="G33" s="326">
        <v>144308</v>
      </c>
      <c r="H33" s="327">
        <v>142610</v>
      </c>
      <c r="I33" s="327">
        <f t="shared" si="0"/>
        <v>1698</v>
      </c>
      <c r="J33" s="327">
        <f t="shared" si="1"/>
        <v>169800</v>
      </c>
      <c r="K33" s="328">
        <f t="shared" si="2"/>
        <v>0.1698</v>
      </c>
      <c r="L33" s="326">
        <v>310573</v>
      </c>
      <c r="M33" s="327">
        <v>310573</v>
      </c>
      <c r="N33" s="327">
        <f t="shared" si="3"/>
        <v>0</v>
      </c>
      <c r="O33" s="327">
        <f t="shared" si="4"/>
        <v>0</v>
      </c>
      <c r="P33" s="328">
        <f t="shared" si="5"/>
        <v>0</v>
      </c>
      <c r="Q33" s="450"/>
    </row>
    <row r="34" spans="1:17" ht="15.75" customHeight="1">
      <c r="A34" s="262">
        <v>21</v>
      </c>
      <c r="B34" s="330" t="s">
        <v>30</v>
      </c>
      <c r="C34" s="320">
        <v>4864888</v>
      </c>
      <c r="D34" s="333" t="s">
        <v>12</v>
      </c>
      <c r="E34" s="312" t="s">
        <v>338</v>
      </c>
      <c r="F34" s="320">
        <v>1000</v>
      </c>
      <c r="G34" s="326">
        <v>995797</v>
      </c>
      <c r="H34" s="327">
        <v>995830</v>
      </c>
      <c r="I34" s="327">
        <f t="shared" si="0"/>
        <v>-33</v>
      </c>
      <c r="J34" s="327">
        <f t="shared" si="1"/>
        <v>-33000</v>
      </c>
      <c r="K34" s="328">
        <f t="shared" si="2"/>
        <v>-0.033</v>
      </c>
      <c r="L34" s="326">
        <v>984591</v>
      </c>
      <c r="M34" s="327">
        <v>984591</v>
      </c>
      <c r="N34" s="327">
        <f t="shared" si="3"/>
        <v>0</v>
      </c>
      <c r="O34" s="327">
        <f t="shared" si="4"/>
        <v>0</v>
      </c>
      <c r="P34" s="328">
        <f t="shared" si="5"/>
        <v>0</v>
      </c>
      <c r="Q34" s="450"/>
    </row>
    <row r="35" spans="1:17" ht="15.75" customHeight="1">
      <c r="A35" s="262">
        <v>22</v>
      </c>
      <c r="B35" s="330" t="s">
        <v>364</v>
      </c>
      <c r="C35" s="320">
        <v>4864873</v>
      </c>
      <c r="D35" s="333" t="s">
        <v>12</v>
      </c>
      <c r="E35" s="312" t="s">
        <v>338</v>
      </c>
      <c r="F35" s="320">
        <v>1000</v>
      </c>
      <c r="G35" s="326">
        <v>25</v>
      </c>
      <c r="H35" s="327">
        <v>25</v>
      </c>
      <c r="I35" s="327">
        <f>G35-H35</f>
        <v>0</v>
      </c>
      <c r="J35" s="327">
        <f>$F35*I35</f>
        <v>0</v>
      </c>
      <c r="K35" s="328">
        <f>J35/1000000</f>
        <v>0</v>
      </c>
      <c r="L35" s="326">
        <v>998987</v>
      </c>
      <c r="M35" s="327">
        <v>998921</v>
      </c>
      <c r="N35" s="327">
        <f>L35-M35</f>
        <v>66</v>
      </c>
      <c r="O35" s="327">
        <f>$F35*N35</f>
        <v>66000</v>
      </c>
      <c r="P35" s="328">
        <f>O35/1000000</f>
        <v>0.066</v>
      </c>
      <c r="Q35" s="461"/>
    </row>
    <row r="36" spans="1:16" ht="15.75" customHeight="1">
      <c r="A36" s="262">
        <v>23</v>
      </c>
      <c r="B36" s="330" t="s">
        <v>404</v>
      </c>
      <c r="C36" s="320">
        <v>5295124</v>
      </c>
      <c r="D36" s="333" t="s">
        <v>12</v>
      </c>
      <c r="E36" s="312" t="s">
        <v>338</v>
      </c>
      <c r="F36" s="320">
        <v>100</v>
      </c>
      <c r="G36" s="326">
        <v>52833</v>
      </c>
      <c r="H36" s="327">
        <v>53215</v>
      </c>
      <c r="I36" s="327">
        <f t="shared" si="0"/>
        <v>-382</v>
      </c>
      <c r="J36" s="327">
        <f t="shared" si="1"/>
        <v>-38200</v>
      </c>
      <c r="K36" s="328">
        <f t="shared" si="2"/>
        <v>-0.0382</v>
      </c>
      <c r="L36" s="326">
        <v>121231</v>
      </c>
      <c r="M36" s="327">
        <v>121231</v>
      </c>
      <c r="N36" s="327">
        <f t="shared" si="3"/>
        <v>0</v>
      </c>
      <c r="O36" s="327">
        <f t="shared" si="4"/>
        <v>0</v>
      </c>
      <c r="P36" s="328">
        <f t="shared" si="5"/>
        <v>0</v>
      </c>
    </row>
    <row r="37" spans="1:17" ht="15.75" customHeight="1">
      <c r="A37" s="262"/>
      <c r="B37" s="332" t="s">
        <v>31</v>
      </c>
      <c r="C37" s="320"/>
      <c r="D37" s="333"/>
      <c r="E37" s="312"/>
      <c r="F37" s="320"/>
      <c r="G37" s="326"/>
      <c r="H37" s="327"/>
      <c r="I37" s="327"/>
      <c r="J37" s="327"/>
      <c r="K37" s="328"/>
      <c r="L37" s="326"/>
      <c r="M37" s="327"/>
      <c r="N37" s="327"/>
      <c r="O37" s="327"/>
      <c r="P37" s="328"/>
      <c r="Q37" s="450"/>
    </row>
    <row r="38" spans="1:17" ht="15.75" customHeight="1">
      <c r="A38" s="262">
        <v>24</v>
      </c>
      <c r="B38" s="330" t="s">
        <v>361</v>
      </c>
      <c r="C38" s="320">
        <v>5128477</v>
      </c>
      <c r="D38" s="333" t="s">
        <v>12</v>
      </c>
      <c r="E38" s="312" t="s">
        <v>338</v>
      </c>
      <c r="F38" s="320">
        <v>1000</v>
      </c>
      <c r="G38" s="326">
        <v>994520</v>
      </c>
      <c r="H38" s="327">
        <v>997601</v>
      </c>
      <c r="I38" s="327">
        <f>G38-H38</f>
        <v>-3081</v>
      </c>
      <c r="J38" s="327">
        <f>$F38*I38</f>
        <v>-3081000</v>
      </c>
      <c r="K38" s="328">
        <f>J38/1000000</f>
        <v>-3.081</v>
      </c>
      <c r="L38" s="326">
        <v>999816</v>
      </c>
      <c r="M38" s="327">
        <v>999816</v>
      </c>
      <c r="N38" s="327">
        <f>L38-M38</f>
        <v>0</v>
      </c>
      <c r="O38" s="327">
        <f>$F38*N38</f>
        <v>0</v>
      </c>
      <c r="P38" s="328">
        <f>O38/1000000</f>
        <v>0</v>
      </c>
      <c r="Q38" s="461"/>
    </row>
    <row r="39" spans="1:17" ht="15.75" customHeight="1">
      <c r="A39" s="262">
        <v>25</v>
      </c>
      <c r="B39" s="330" t="s">
        <v>362</v>
      </c>
      <c r="C39" s="320">
        <v>4865058</v>
      </c>
      <c r="D39" s="333" t="s">
        <v>12</v>
      </c>
      <c r="E39" s="312" t="s">
        <v>338</v>
      </c>
      <c r="F39" s="320">
        <v>1000</v>
      </c>
      <c r="G39" s="326">
        <v>577643</v>
      </c>
      <c r="H39" s="327">
        <v>581379</v>
      </c>
      <c r="I39" s="327">
        <f>G39-H39</f>
        <v>-3736</v>
      </c>
      <c r="J39" s="327">
        <f>$F39*I39</f>
        <v>-3736000</v>
      </c>
      <c r="K39" s="328">
        <f>J39/1000000</f>
        <v>-3.736</v>
      </c>
      <c r="L39" s="326">
        <v>829222</v>
      </c>
      <c r="M39" s="327">
        <v>829222</v>
      </c>
      <c r="N39" s="327">
        <f>L39-M39</f>
        <v>0</v>
      </c>
      <c r="O39" s="327">
        <f>$F39*N39</f>
        <v>0</v>
      </c>
      <c r="P39" s="328">
        <f>O39/1000000</f>
        <v>0</v>
      </c>
      <c r="Q39" s="461"/>
    </row>
    <row r="40" spans="1:17" ht="15.75" customHeight="1">
      <c r="A40" s="262">
        <v>26</v>
      </c>
      <c r="B40" s="330" t="s">
        <v>32</v>
      </c>
      <c r="C40" s="320">
        <v>4864791</v>
      </c>
      <c r="D40" s="333" t="s">
        <v>12</v>
      </c>
      <c r="E40" s="312" t="s">
        <v>338</v>
      </c>
      <c r="F40" s="320">
        <v>266.67</v>
      </c>
      <c r="G40" s="326">
        <v>444</v>
      </c>
      <c r="H40" s="263">
        <v>608</v>
      </c>
      <c r="I40" s="263">
        <f>G40-H40</f>
        <v>-164</v>
      </c>
      <c r="J40" s="263">
        <f>$F40*I40</f>
        <v>-43733.880000000005</v>
      </c>
      <c r="K40" s="775">
        <f>J40/1000000</f>
        <v>-0.04373388</v>
      </c>
      <c r="L40" s="326">
        <v>999999</v>
      </c>
      <c r="M40" s="263">
        <v>999999</v>
      </c>
      <c r="N40" s="263">
        <f>L40-M40</f>
        <v>0</v>
      </c>
      <c r="O40" s="263">
        <f>$F40*N40</f>
        <v>0</v>
      </c>
      <c r="P40" s="775">
        <f>O40/1000000</f>
        <v>0</v>
      </c>
      <c r="Q40" s="480"/>
    </row>
    <row r="41" spans="1:17" ht="15.75" customHeight="1">
      <c r="A41" s="262">
        <v>27</v>
      </c>
      <c r="B41" s="330" t="s">
        <v>33</v>
      </c>
      <c r="C41" s="320">
        <v>5128405</v>
      </c>
      <c r="D41" s="333" t="s">
        <v>12</v>
      </c>
      <c r="E41" s="312" t="s">
        <v>338</v>
      </c>
      <c r="F41" s="320">
        <v>500</v>
      </c>
      <c r="G41" s="326">
        <v>7781</v>
      </c>
      <c r="H41" s="327">
        <v>7562</v>
      </c>
      <c r="I41" s="327">
        <f>G41-H41</f>
        <v>219</v>
      </c>
      <c r="J41" s="327">
        <f>$F41*I41</f>
        <v>109500</v>
      </c>
      <c r="K41" s="328">
        <f>J41/1000000</f>
        <v>0.1095</v>
      </c>
      <c r="L41" s="326">
        <v>1767</v>
      </c>
      <c r="M41" s="327">
        <v>1767</v>
      </c>
      <c r="N41" s="327">
        <f>L41-M41</f>
        <v>0</v>
      </c>
      <c r="O41" s="327">
        <f>$F41*N41</f>
        <v>0</v>
      </c>
      <c r="P41" s="328">
        <f>O41/1000000</f>
        <v>0</v>
      </c>
      <c r="Q41" s="450"/>
    </row>
    <row r="42" spans="1:17" ht="16.5" customHeight="1">
      <c r="A42" s="262"/>
      <c r="B42" s="331" t="s">
        <v>34</v>
      </c>
      <c r="C42" s="320"/>
      <c r="D42" s="334"/>
      <c r="E42" s="312"/>
      <c r="F42" s="320"/>
      <c r="G42" s="326"/>
      <c r="H42" s="327"/>
      <c r="I42" s="327"/>
      <c r="J42" s="327"/>
      <c r="K42" s="328"/>
      <c r="L42" s="326"/>
      <c r="M42" s="327"/>
      <c r="N42" s="327"/>
      <c r="O42" s="327"/>
      <c r="P42" s="328"/>
      <c r="Q42" s="450"/>
    </row>
    <row r="43" spans="1:17" ht="15" customHeight="1">
      <c r="A43" s="262">
        <v>28</v>
      </c>
      <c r="B43" s="330" t="s">
        <v>35</v>
      </c>
      <c r="C43" s="320">
        <v>4865041</v>
      </c>
      <c r="D43" s="333" t="s">
        <v>12</v>
      </c>
      <c r="E43" s="312" t="s">
        <v>338</v>
      </c>
      <c r="F43" s="320">
        <v>-1000</v>
      </c>
      <c r="G43" s="326">
        <v>7683</v>
      </c>
      <c r="H43" s="263">
        <v>2621</v>
      </c>
      <c r="I43" s="327">
        <f>G43-H43</f>
        <v>5062</v>
      </c>
      <c r="J43" s="327">
        <f>$F43*I43</f>
        <v>-5062000</v>
      </c>
      <c r="K43" s="328">
        <f>J43/1000000</f>
        <v>-5.062</v>
      </c>
      <c r="L43" s="326">
        <v>996962</v>
      </c>
      <c r="M43" s="263">
        <v>996962</v>
      </c>
      <c r="N43" s="327">
        <f>L43-M43</f>
        <v>0</v>
      </c>
      <c r="O43" s="327">
        <f>$F43*N43</f>
        <v>0</v>
      </c>
      <c r="P43" s="328">
        <f>O43/1000000</f>
        <v>0</v>
      </c>
      <c r="Q43" s="450"/>
    </row>
    <row r="44" spans="1:17" ht="13.5" customHeight="1">
      <c r="A44" s="262">
        <v>29</v>
      </c>
      <c r="B44" s="330" t="s">
        <v>16</v>
      </c>
      <c r="C44" s="320">
        <v>5295182</v>
      </c>
      <c r="D44" s="333" t="s">
        <v>12</v>
      </c>
      <c r="E44" s="312" t="s">
        <v>338</v>
      </c>
      <c r="F44" s="320">
        <v>-500</v>
      </c>
      <c r="G44" s="326">
        <v>39737</v>
      </c>
      <c r="H44" s="263">
        <v>26191</v>
      </c>
      <c r="I44" s="327">
        <f>G44-H44</f>
        <v>13546</v>
      </c>
      <c r="J44" s="327">
        <f>$F44*I44</f>
        <v>-6773000</v>
      </c>
      <c r="K44" s="328">
        <f>J44/1000000</f>
        <v>-6.773</v>
      </c>
      <c r="L44" s="326">
        <v>14971</v>
      </c>
      <c r="M44" s="263">
        <v>14971</v>
      </c>
      <c r="N44" s="327">
        <f>L44-M44</f>
        <v>0</v>
      </c>
      <c r="O44" s="327">
        <f>$F44*N44</f>
        <v>0</v>
      </c>
      <c r="P44" s="328">
        <f>O44/1000000</f>
        <v>0</v>
      </c>
      <c r="Q44" s="447"/>
    </row>
    <row r="45" spans="1:17" ht="13.5" customHeight="1">
      <c r="A45" s="263">
        <v>30</v>
      </c>
      <c r="B45" s="330" t="s">
        <v>17</v>
      </c>
      <c r="C45" s="320">
        <v>5295168</v>
      </c>
      <c r="D45" s="333" t="s">
        <v>12</v>
      </c>
      <c r="E45" s="312" t="s">
        <v>338</v>
      </c>
      <c r="F45" s="320">
        <v>-1000</v>
      </c>
      <c r="G45" s="326">
        <v>18889</v>
      </c>
      <c r="H45" s="263">
        <v>18889</v>
      </c>
      <c r="I45" s="327">
        <f>G45-H45</f>
        <v>0</v>
      </c>
      <c r="J45" s="327">
        <f>$F45*I45</f>
        <v>0</v>
      </c>
      <c r="K45" s="328">
        <f>J45/1000000</f>
        <v>0</v>
      </c>
      <c r="L45" s="326">
        <v>497</v>
      </c>
      <c r="M45" s="263">
        <v>497</v>
      </c>
      <c r="N45" s="327">
        <f>L45-M45</f>
        <v>0</v>
      </c>
      <c r="O45" s="327">
        <f>$F45*N45</f>
        <v>0</v>
      </c>
      <c r="P45" s="328">
        <f>O45/1000000</f>
        <v>0</v>
      </c>
      <c r="Q45" s="447"/>
    </row>
    <row r="46" spans="2:17" ht="14.25" customHeight="1">
      <c r="B46" s="331" t="s">
        <v>36</v>
      </c>
      <c r="C46" s="320"/>
      <c r="D46" s="334"/>
      <c r="E46" s="312"/>
      <c r="F46" s="320"/>
      <c r="G46" s="326"/>
      <c r="H46" s="327"/>
      <c r="I46" s="327"/>
      <c r="J46" s="327"/>
      <c r="K46" s="328"/>
      <c r="L46" s="326"/>
      <c r="M46" s="327"/>
      <c r="N46" s="327"/>
      <c r="O46" s="327"/>
      <c r="P46" s="328"/>
      <c r="Q46" s="450"/>
    </row>
    <row r="47" spans="1:17" ht="15.75" customHeight="1">
      <c r="A47" s="262">
        <v>31</v>
      </c>
      <c r="B47" s="330" t="s">
        <v>37</v>
      </c>
      <c r="C47" s="320">
        <v>4864911</v>
      </c>
      <c r="D47" s="333" t="s">
        <v>12</v>
      </c>
      <c r="E47" s="312" t="s">
        <v>338</v>
      </c>
      <c r="F47" s="320">
        <v>-1000</v>
      </c>
      <c r="G47" s="326">
        <v>4909</v>
      </c>
      <c r="H47" s="327">
        <v>2250</v>
      </c>
      <c r="I47" s="327">
        <f>G47-H47</f>
        <v>2659</v>
      </c>
      <c r="J47" s="327">
        <f>$F47*I47</f>
        <v>-2659000</v>
      </c>
      <c r="K47" s="328">
        <f>J47/1000000</f>
        <v>-2.659</v>
      </c>
      <c r="L47" s="326">
        <v>999970</v>
      </c>
      <c r="M47" s="327">
        <v>999970</v>
      </c>
      <c r="N47" s="327">
        <f>L47-M47</f>
        <v>0</v>
      </c>
      <c r="O47" s="327">
        <f>$F47*N47</f>
        <v>0</v>
      </c>
      <c r="P47" s="328">
        <f>O47/1000000</f>
        <v>0</v>
      </c>
      <c r="Q47" s="450"/>
    </row>
    <row r="48" spans="1:17" ht="15.75" customHeight="1">
      <c r="A48" s="262"/>
      <c r="B48" s="331" t="s">
        <v>372</v>
      </c>
      <c r="C48" s="320"/>
      <c r="D48" s="333"/>
      <c r="E48" s="312"/>
      <c r="F48" s="320"/>
      <c r="G48" s="326"/>
      <c r="H48" s="327"/>
      <c r="I48" s="327"/>
      <c r="J48" s="327"/>
      <c r="K48" s="328"/>
      <c r="L48" s="326"/>
      <c r="M48" s="327"/>
      <c r="N48" s="327"/>
      <c r="O48" s="327"/>
      <c r="P48" s="328"/>
      <c r="Q48" s="450"/>
    </row>
    <row r="49" spans="1:17" ht="15.75" customHeight="1">
      <c r="A49" s="262">
        <v>32</v>
      </c>
      <c r="B49" s="330" t="s">
        <v>421</v>
      </c>
      <c r="C49" s="320">
        <v>4864973</v>
      </c>
      <c r="D49" s="333" t="s">
        <v>12</v>
      </c>
      <c r="E49" s="312" t="s">
        <v>338</v>
      </c>
      <c r="F49" s="320">
        <v>-2000</v>
      </c>
      <c r="G49" s="326">
        <v>31540</v>
      </c>
      <c r="H49" s="327">
        <v>27675</v>
      </c>
      <c r="I49" s="327">
        <f>G49-H49</f>
        <v>3865</v>
      </c>
      <c r="J49" s="327">
        <f>$F49*I49</f>
        <v>-7730000</v>
      </c>
      <c r="K49" s="328">
        <f>J49/1000000</f>
        <v>-7.73</v>
      </c>
      <c r="L49" s="326">
        <v>96</v>
      </c>
      <c r="M49" s="327">
        <v>96</v>
      </c>
      <c r="N49" s="327">
        <f>L49-M49</f>
        <v>0</v>
      </c>
      <c r="O49" s="327">
        <f>$F49*N49</f>
        <v>0</v>
      </c>
      <c r="P49" s="328">
        <f>O49/1000000</f>
        <v>0</v>
      </c>
      <c r="Q49" s="450"/>
    </row>
    <row r="50" spans="1:17" ht="18.75" customHeight="1">
      <c r="A50" s="262">
        <v>33</v>
      </c>
      <c r="B50" s="330" t="s">
        <v>379</v>
      </c>
      <c r="C50" s="320">
        <v>4864992</v>
      </c>
      <c r="D50" s="333" t="s">
        <v>12</v>
      </c>
      <c r="E50" s="312" t="s">
        <v>338</v>
      </c>
      <c r="F50" s="320">
        <v>-1000</v>
      </c>
      <c r="G50" s="326">
        <v>47840</v>
      </c>
      <c r="H50" s="327">
        <v>44853</v>
      </c>
      <c r="I50" s="327">
        <f>G50-H50</f>
        <v>2987</v>
      </c>
      <c r="J50" s="327">
        <f>$F50*I50</f>
        <v>-2987000</v>
      </c>
      <c r="K50" s="328">
        <f>J50/1000000</f>
        <v>-2.987</v>
      </c>
      <c r="L50" s="326">
        <v>998777</v>
      </c>
      <c r="M50" s="327">
        <v>998777</v>
      </c>
      <c r="N50" s="327">
        <f>L50-M50</f>
        <v>0</v>
      </c>
      <c r="O50" s="327">
        <f>$F50*N50</f>
        <v>0</v>
      </c>
      <c r="P50" s="328">
        <f>O50/1000000</f>
        <v>0</v>
      </c>
      <c r="Q50" s="753"/>
    </row>
    <row r="51" spans="1:17" ht="15.75" customHeight="1">
      <c r="A51" s="262">
        <v>34</v>
      </c>
      <c r="B51" s="330" t="s">
        <v>373</v>
      </c>
      <c r="C51" s="320">
        <v>4864981</v>
      </c>
      <c r="D51" s="333" t="s">
        <v>12</v>
      </c>
      <c r="E51" s="312" t="s">
        <v>338</v>
      </c>
      <c r="F51" s="320">
        <v>-1000</v>
      </c>
      <c r="G51" s="326">
        <v>92041</v>
      </c>
      <c r="H51" s="327">
        <v>86452</v>
      </c>
      <c r="I51" s="327">
        <f>G51-H51</f>
        <v>5589</v>
      </c>
      <c r="J51" s="327">
        <f>$F51*I51</f>
        <v>-5589000</v>
      </c>
      <c r="K51" s="328">
        <f>J51/1000000</f>
        <v>-5.589</v>
      </c>
      <c r="L51" s="326">
        <v>2426</v>
      </c>
      <c r="M51" s="327">
        <v>2426</v>
      </c>
      <c r="N51" s="327">
        <f>L51-M51</f>
        <v>0</v>
      </c>
      <c r="O51" s="327">
        <f>$F51*N51</f>
        <v>0</v>
      </c>
      <c r="P51" s="328">
        <f>O51/1000000</f>
        <v>0</v>
      </c>
      <c r="Q51" s="753"/>
    </row>
    <row r="52" spans="1:17" ht="12" customHeight="1">
      <c r="A52" s="262"/>
      <c r="B52" s="332" t="s">
        <v>393</v>
      </c>
      <c r="C52" s="320"/>
      <c r="D52" s="333"/>
      <c r="E52" s="312"/>
      <c r="F52" s="320"/>
      <c r="G52" s="326"/>
      <c r="H52" s="327"/>
      <c r="I52" s="327"/>
      <c r="J52" s="327"/>
      <c r="K52" s="328"/>
      <c r="L52" s="326"/>
      <c r="M52" s="327"/>
      <c r="N52" s="327"/>
      <c r="O52" s="327"/>
      <c r="P52" s="328"/>
      <c r="Q52" s="451"/>
    </row>
    <row r="53" spans="1:17" ht="15.75" customHeight="1">
      <c r="A53" s="262">
        <v>35</v>
      </c>
      <c r="B53" s="330" t="s">
        <v>15</v>
      </c>
      <c r="C53" s="320">
        <v>5128463</v>
      </c>
      <c r="D53" s="333" t="s">
        <v>12</v>
      </c>
      <c r="E53" s="312" t="s">
        <v>338</v>
      </c>
      <c r="F53" s="320">
        <v>-1000</v>
      </c>
      <c r="G53" s="326">
        <v>25957</v>
      </c>
      <c r="H53" s="327">
        <v>22751</v>
      </c>
      <c r="I53" s="327">
        <f>G53-H53</f>
        <v>3206</v>
      </c>
      <c r="J53" s="327">
        <f>$F53*I53</f>
        <v>-3206000</v>
      </c>
      <c r="K53" s="328">
        <f>J53/1000000</f>
        <v>-3.206</v>
      </c>
      <c r="L53" s="326">
        <v>999268</v>
      </c>
      <c r="M53" s="327">
        <v>999268</v>
      </c>
      <c r="N53" s="327">
        <f>L53-M53</f>
        <v>0</v>
      </c>
      <c r="O53" s="327">
        <f>$F53*N53</f>
        <v>0</v>
      </c>
      <c r="P53" s="328">
        <f>O53/1000000</f>
        <v>0</v>
      </c>
      <c r="Q53" s="451"/>
    </row>
    <row r="54" spans="1:17" ht="18.75" customHeight="1">
      <c r="A54" s="262">
        <v>36</v>
      </c>
      <c r="B54" s="330" t="s">
        <v>16</v>
      </c>
      <c r="C54" s="320">
        <v>5128468</v>
      </c>
      <c r="D54" s="333" t="s">
        <v>12</v>
      </c>
      <c r="E54" s="312" t="s">
        <v>338</v>
      </c>
      <c r="F54" s="320">
        <v>-1000</v>
      </c>
      <c r="G54" s="326">
        <v>16204</v>
      </c>
      <c r="H54" s="327">
        <v>12732</v>
      </c>
      <c r="I54" s="327">
        <f>G54-H54</f>
        <v>3472</v>
      </c>
      <c r="J54" s="327">
        <f>$F54*I54</f>
        <v>-3472000</v>
      </c>
      <c r="K54" s="328">
        <f>J54/1000000</f>
        <v>-3.472</v>
      </c>
      <c r="L54" s="326">
        <v>916</v>
      </c>
      <c r="M54" s="327">
        <v>916</v>
      </c>
      <c r="N54" s="327">
        <f>L54-M54</f>
        <v>0</v>
      </c>
      <c r="O54" s="327">
        <f>$F54*N54</f>
        <v>0</v>
      </c>
      <c r="P54" s="328">
        <f>O54/1000000</f>
        <v>0</v>
      </c>
      <c r="Q54" s="457"/>
    </row>
    <row r="55" spans="1:17" ht="15" customHeight="1">
      <c r="A55" s="262"/>
      <c r="B55" s="332" t="s">
        <v>397</v>
      </c>
      <c r="C55" s="320"/>
      <c r="D55" s="333"/>
      <c r="E55" s="312"/>
      <c r="F55" s="320"/>
      <c r="G55" s="326"/>
      <c r="H55" s="327"/>
      <c r="I55" s="327"/>
      <c r="J55" s="327"/>
      <c r="K55" s="328"/>
      <c r="L55" s="326"/>
      <c r="M55" s="327"/>
      <c r="N55" s="327"/>
      <c r="O55" s="327"/>
      <c r="P55" s="328"/>
      <c r="Q55" s="457"/>
    </row>
    <row r="56" spans="1:17" ht="15.75" customHeight="1">
      <c r="A56" s="262">
        <v>37</v>
      </c>
      <c r="B56" s="330" t="s">
        <v>15</v>
      </c>
      <c r="C56" s="320">
        <v>4864903</v>
      </c>
      <c r="D56" s="333" t="s">
        <v>12</v>
      </c>
      <c r="E56" s="312" t="s">
        <v>338</v>
      </c>
      <c r="F56" s="320">
        <v>-1000</v>
      </c>
      <c r="G56" s="326">
        <v>999068</v>
      </c>
      <c r="H56" s="327">
        <v>999394</v>
      </c>
      <c r="I56" s="327">
        <f>G56-H56</f>
        <v>-326</v>
      </c>
      <c r="J56" s="327">
        <f>$F56*I56</f>
        <v>326000</v>
      </c>
      <c r="K56" s="328">
        <f>J56/1000000</f>
        <v>0.326</v>
      </c>
      <c r="L56" s="326">
        <v>998710</v>
      </c>
      <c r="M56" s="327">
        <v>998710</v>
      </c>
      <c r="N56" s="327">
        <f>L56-M56</f>
        <v>0</v>
      </c>
      <c r="O56" s="327">
        <f>$F56*N56</f>
        <v>0</v>
      </c>
      <c r="P56" s="328">
        <f>O56/1000000</f>
        <v>0</v>
      </c>
      <c r="Q56" s="447"/>
    </row>
    <row r="57" spans="1:17" ht="15" customHeight="1">
      <c r="A57" s="262">
        <v>38</v>
      </c>
      <c r="B57" s="330" t="s">
        <v>16</v>
      </c>
      <c r="C57" s="320">
        <v>4864946</v>
      </c>
      <c r="D57" s="333" t="s">
        <v>12</v>
      </c>
      <c r="E57" s="312" t="s">
        <v>338</v>
      </c>
      <c r="F57" s="320">
        <v>-1000</v>
      </c>
      <c r="G57" s="326">
        <v>20258</v>
      </c>
      <c r="H57" s="327">
        <v>17321</v>
      </c>
      <c r="I57" s="327">
        <f>G57-H57</f>
        <v>2937</v>
      </c>
      <c r="J57" s="327">
        <f>$F57*I57</f>
        <v>-2937000</v>
      </c>
      <c r="K57" s="328">
        <f>J57/1000000</f>
        <v>-2.937</v>
      </c>
      <c r="L57" s="326">
        <v>1576</v>
      </c>
      <c r="M57" s="327">
        <v>1576</v>
      </c>
      <c r="N57" s="327">
        <f>L57-M57</f>
        <v>0</v>
      </c>
      <c r="O57" s="327">
        <f>$F57*N57</f>
        <v>0</v>
      </c>
      <c r="P57" s="328">
        <f>O57/1000000</f>
        <v>0</v>
      </c>
      <c r="Q57" s="447"/>
    </row>
    <row r="58" spans="1:17" ht="14.25" customHeight="1">
      <c r="A58" s="262"/>
      <c r="B58" s="332" t="s">
        <v>371</v>
      </c>
      <c r="C58" s="320"/>
      <c r="D58" s="333"/>
      <c r="E58" s="312"/>
      <c r="F58" s="320"/>
      <c r="G58" s="326"/>
      <c r="H58" s="327"/>
      <c r="I58" s="327"/>
      <c r="J58" s="327"/>
      <c r="K58" s="328"/>
      <c r="L58" s="326"/>
      <c r="M58" s="327"/>
      <c r="N58" s="327"/>
      <c r="O58" s="327"/>
      <c r="P58" s="328"/>
      <c r="Q58" s="450"/>
    </row>
    <row r="59" spans="1:17" ht="14.25" customHeight="1">
      <c r="A59" s="262"/>
      <c r="B59" s="332" t="s">
        <v>42</v>
      </c>
      <c r="C59" s="320"/>
      <c r="D59" s="333"/>
      <c r="E59" s="312"/>
      <c r="F59" s="320"/>
      <c r="G59" s="326"/>
      <c r="H59" s="327"/>
      <c r="I59" s="327"/>
      <c r="J59" s="327"/>
      <c r="K59" s="328"/>
      <c r="L59" s="326"/>
      <c r="M59" s="327"/>
      <c r="N59" s="327"/>
      <c r="O59" s="327"/>
      <c r="P59" s="328"/>
      <c r="Q59" s="450"/>
    </row>
    <row r="60" spans="1:17" ht="15.75" customHeight="1">
      <c r="A60" s="263">
        <v>39</v>
      </c>
      <c r="B60" s="330" t="s">
        <v>43</v>
      </c>
      <c r="C60" s="320">
        <v>4864843</v>
      </c>
      <c r="D60" s="333" t="s">
        <v>12</v>
      </c>
      <c r="E60" s="312" t="s">
        <v>338</v>
      </c>
      <c r="F60" s="320">
        <v>1000</v>
      </c>
      <c r="G60" s="326">
        <v>1840</v>
      </c>
      <c r="H60" s="327">
        <v>1906</v>
      </c>
      <c r="I60" s="327">
        <f>G60-H60</f>
        <v>-66</v>
      </c>
      <c r="J60" s="327">
        <f>$F60*I60</f>
        <v>-66000</v>
      </c>
      <c r="K60" s="328">
        <f>J60/1000000</f>
        <v>-0.066</v>
      </c>
      <c r="L60" s="326">
        <v>28635</v>
      </c>
      <c r="M60" s="327">
        <v>28636</v>
      </c>
      <c r="N60" s="327">
        <f>L60-M60</f>
        <v>-1</v>
      </c>
      <c r="O60" s="327">
        <f>$F60*N60</f>
        <v>-1000</v>
      </c>
      <c r="P60" s="328">
        <f>O60/1000000</f>
        <v>-0.001</v>
      </c>
      <c r="Q60" s="450"/>
    </row>
    <row r="61" spans="1:17" s="484" customFormat="1" ht="15.75" customHeight="1">
      <c r="A61" s="263">
        <v>40</v>
      </c>
      <c r="B61" s="755" t="s">
        <v>44</v>
      </c>
      <c r="C61" s="334">
        <v>5295123</v>
      </c>
      <c r="D61" s="333" t="s">
        <v>12</v>
      </c>
      <c r="E61" s="312" t="s">
        <v>338</v>
      </c>
      <c r="F61" s="334">
        <v>100</v>
      </c>
      <c r="G61" s="326">
        <v>43396</v>
      </c>
      <c r="H61" s="327">
        <v>43538</v>
      </c>
      <c r="I61" s="327">
        <f>G61-H61</f>
        <v>-142</v>
      </c>
      <c r="J61" s="327">
        <f>$F61*I61</f>
        <v>-14200</v>
      </c>
      <c r="K61" s="327">
        <f>J61/1000000</f>
        <v>-0.0142</v>
      </c>
      <c r="L61" s="326">
        <v>26399</v>
      </c>
      <c r="M61" s="327">
        <v>26449</v>
      </c>
      <c r="N61" s="327">
        <f>L61-M61</f>
        <v>-50</v>
      </c>
      <c r="O61" s="327">
        <f>$F61*N61</f>
        <v>-5000</v>
      </c>
      <c r="P61" s="327">
        <f>O61/1000000</f>
        <v>-0.005</v>
      </c>
      <c r="Q61" s="326"/>
    </row>
    <row r="62" spans="1:17" s="752" customFormat="1" ht="15.75" thickBot="1">
      <c r="A62" s="699"/>
      <c r="B62" s="750"/>
      <c r="C62" s="751"/>
      <c r="D62" s="756"/>
      <c r="F62" s="751">
        <v>100</v>
      </c>
      <c r="G62" s="326">
        <v>14007</v>
      </c>
      <c r="H62" s="327">
        <v>14089</v>
      </c>
      <c r="I62" s="327">
        <f>G62-H62</f>
        <v>-82</v>
      </c>
      <c r="J62" s="327">
        <f>$F62*I62</f>
        <v>-8200</v>
      </c>
      <c r="K62" s="327">
        <f>J62/1000000</f>
        <v>-0.0082</v>
      </c>
      <c r="L62" s="326"/>
      <c r="M62" s="327"/>
      <c r="N62" s="327"/>
      <c r="O62" s="327"/>
      <c r="P62" s="327"/>
      <c r="Q62" s="757"/>
    </row>
    <row r="63" spans="1:17" ht="21.75" customHeight="1" thickBot="1" thickTop="1">
      <c r="A63" s="263"/>
      <c r="B63" s="470" t="s">
        <v>303</v>
      </c>
      <c r="C63" s="35"/>
      <c r="D63" s="334"/>
      <c r="E63" s="312"/>
      <c r="F63" s="35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532" t="str">
        <f>Q1</f>
        <v>NOVEMBER-2018</v>
      </c>
    </row>
    <row r="64" spans="1:17" ht="15.75" customHeight="1" thickTop="1">
      <c r="A64" s="261"/>
      <c r="B64" s="329" t="s">
        <v>45</v>
      </c>
      <c r="C64" s="310"/>
      <c r="D64" s="335"/>
      <c r="E64" s="335"/>
      <c r="F64" s="310"/>
      <c r="G64" s="533"/>
      <c r="H64" s="534"/>
      <c r="I64" s="534"/>
      <c r="J64" s="534"/>
      <c r="K64" s="535"/>
      <c r="L64" s="533"/>
      <c r="M64" s="534"/>
      <c r="N64" s="534"/>
      <c r="O64" s="534"/>
      <c r="P64" s="535"/>
      <c r="Q64" s="536"/>
    </row>
    <row r="65" spans="1:17" ht="15.75" customHeight="1">
      <c r="A65" s="262">
        <v>41</v>
      </c>
      <c r="B65" s="488" t="s">
        <v>80</v>
      </c>
      <c r="C65" s="320">
        <v>4865169</v>
      </c>
      <c r="D65" s="334" t="s">
        <v>12</v>
      </c>
      <c r="E65" s="312" t="s">
        <v>338</v>
      </c>
      <c r="F65" s="320">
        <v>1000</v>
      </c>
      <c r="G65" s="326">
        <v>1272</v>
      </c>
      <c r="H65" s="327">
        <v>1272</v>
      </c>
      <c r="I65" s="327">
        <f>G65-H65</f>
        <v>0</v>
      </c>
      <c r="J65" s="327">
        <f>$F65*I65</f>
        <v>0</v>
      </c>
      <c r="K65" s="328">
        <f>J65/1000000</f>
        <v>0</v>
      </c>
      <c r="L65" s="326">
        <v>61277</v>
      </c>
      <c r="M65" s="327">
        <v>61277</v>
      </c>
      <c r="N65" s="327">
        <f>L65-M65</f>
        <v>0</v>
      </c>
      <c r="O65" s="327">
        <f>$F65*N65</f>
        <v>0</v>
      </c>
      <c r="P65" s="328">
        <f>O65/1000000</f>
        <v>0</v>
      </c>
      <c r="Q65" s="450"/>
    </row>
    <row r="66" spans="1:17" ht="15.75" customHeight="1">
      <c r="A66" s="262"/>
      <c r="B66" s="289" t="s">
        <v>50</v>
      </c>
      <c r="C66" s="321"/>
      <c r="D66" s="336"/>
      <c r="E66" s="336"/>
      <c r="F66" s="321"/>
      <c r="G66" s="326"/>
      <c r="H66" s="327"/>
      <c r="I66" s="327"/>
      <c r="J66" s="327"/>
      <c r="K66" s="328"/>
      <c r="L66" s="326"/>
      <c r="M66" s="327"/>
      <c r="N66" s="327"/>
      <c r="O66" s="327"/>
      <c r="P66" s="328"/>
      <c r="Q66" s="450"/>
    </row>
    <row r="67" spans="1:17" ht="15.75" customHeight="1">
      <c r="A67" s="262">
        <v>42</v>
      </c>
      <c r="B67" s="471" t="s">
        <v>51</v>
      </c>
      <c r="C67" s="321">
        <v>4902572</v>
      </c>
      <c r="D67" s="472" t="s">
        <v>12</v>
      </c>
      <c r="E67" s="312" t="s">
        <v>338</v>
      </c>
      <c r="F67" s="321">
        <v>100</v>
      </c>
      <c r="G67" s="326">
        <v>0</v>
      </c>
      <c r="H67" s="327">
        <v>0</v>
      </c>
      <c r="I67" s="327">
        <f>G67-H67</f>
        <v>0</v>
      </c>
      <c r="J67" s="327">
        <f>$F67*I67</f>
        <v>0</v>
      </c>
      <c r="K67" s="328">
        <f>J67/1000000</f>
        <v>0</v>
      </c>
      <c r="L67" s="326">
        <v>0</v>
      </c>
      <c r="M67" s="327">
        <v>0</v>
      </c>
      <c r="N67" s="327">
        <f>L67-M67</f>
        <v>0</v>
      </c>
      <c r="O67" s="327">
        <f>$F67*N67</f>
        <v>0</v>
      </c>
      <c r="P67" s="328">
        <f>O67/1000000</f>
        <v>0</v>
      </c>
      <c r="Q67" s="779"/>
    </row>
    <row r="68" spans="1:17" ht="15.75" customHeight="1">
      <c r="A68" s="262">
        <v>43</v>
      </c>
      <c r="B68" s="471" t="s">
        <v>52</v>
      </c>
      <c r="C68" s="321">
        <v>4902541</v>
      </c>
      <c r="D68" s="472" t="s">
        <v>12</v>
      </c>
      <c r="E68" s="312" t="s">
        <v>338</v>
      </c>
      <c r="F68" s="321">
        <v>100</v>
      </c>
      <c r="G68" s="326">
        <v>999931</v>
      </c>
      <c r="H68" s="327">
        <v>1000020</v>
      </c>
      <c r="I68" s="327">
        <f>G68-H68</f>
        <v>-89</v>
      </c>
      <c r="J68" s="327">
        <f>$F68*I68</f>
        <v>-8900</v>
      </c>
      <c r="K68" s="328">
        <f>J68/1000000</f>
        <v>-0.0089</v>
      </c>
      <c r="L68" s="326">
        <v>999720</v>
      </c>
      <c r="M68" s="327">
        <v>999891</v>
      </c>
      <c r="N68" s="327">
        <f>L68-M68</f>
        <v>-171</v>
      </c>
      <c r="O68" s="327">
        <f>$F68*N68</f>
        <v>-17100</v>
      </c>
      <c r="P68" s="328">
        <f>O68/1000000</f>
        <v>-0.0171</v>
      </c>
      <c r="Q68" s="450"/>
    </row>
    <row r="69" spans="1:17" ht="15.75" customHeight="1">
      <c r="A69" s="262">
        <v>44</v>
      </c>
      <c r="B69" s="471" t="s">
        <v>53</v>
      </c>
      <c r="C69" s="321">
        <v>4902539</v>
      </c>
      <c r="D69" s="472" t="s">
        <v>12</v>
      </c>
      <c r="E69" s="312" t="s">
        <v>338</v>
      </c>
      <c r="F69" s="321">
        <v>100</v>
      </c>
      <c r="G69" s="326">
        <v>2021</v>
      </c>
      <c r="H69" s="327">
        <v>1968</v>
      </c>
      <c r="I69" s="327">
        <f>G69-H69</f>
        <v>53</v>
      </c>
      <c r="J69" s="327">
        <f>$F69*I69</f>
        <v>5300</v>
      </c>
      <c r="K69" s="328">
        <f>J69/1000000</f>
        <v>0.0053</v>
      </c>
      <c r="L69" s="326">
        <v>26861</v>
      </c>
      <c r="M69" s="327">
        <v>26624</v>
      </c>
      <c r="N69" s="327">
        <f>L69-M69</f>
        <v>237</v>
      </c>
      <c r="O69" s="327">
        <f>$F69*N69</f>
        <v>23700</v>
      </c>
      <c r="P69" s="328">
        <f>O69/1000000</f>
        <v>0.0237</v>
      </c>
      <c r="Q69" s="450"/>
    </row>
    <row r="70" spans="1:17" ht="15.75" customHeight="1">
      <c r="A70" s="262"/>
      <c r="B70" s="289" t="s">
        <v>54</v>
      </c>
      <c r="C70" s="321"/>
      <c r="D70" s="336"/>
      <c r="E70" s="336"/>
      <c r="F70" s="321"/>
      <c r="G70" s="326"/>
      <c r="H70" s="327"/>
      <c r="I70" s="327"/>
      <c r="J70" s="327"/>
      <c r="K70" s="328"/>
      <c r="L70" s="326"/>
      <c r="M70" s="327"/>
      <c r="N70" s="327"/>
      <c r="O70" s="327"/>
      <c r="P70" s="328"/>
      <c r="Q70" s="450"/>
    </row>
    <row r="71" spans="1:17" ht="15.75" customHeight="1">
      <c r="A71" s="262">
        <v>45</v>
      </c>
      <c r="B71" s="471" t="s">
        <v>55</v>
      </c>
      <c r="C71" s="321">
        <v>4902591</v>
      </c>
      <c r="D71" s="472" t="s">
        <v>12</v>
      </c>
      <c r="E71" s="312" t="s">
        <v>338</v>
      </c>
      <c r="F71" s="321">
        <v>1333</v>
      </c>
      <c r="G71" s="326">
        <v>456</v>
      </c>
      <c r="H71" s="263">
        <v>441</v>
      </c>
      <c r="I71" s="327">
        <f aca="true" t="shared" si="6" ref="I71:I77">G71-H71</f>
        <v>15</v>
      </c>
      <c r="J71" s="327">
        <f aca="true" t="shared" si="7" ref="J71:J77">$F71*I71</f>
        <v>19995</v>
      </c>
      <c r="K71" s="328">
        <f aca="true" t="shared" si="8" ref="K71:K77">J71/1000000</f>
        <v>0.019995</v>
      </c>
      <c r="L71" s="326">
        <v>370</v>
      </c>
      <c r="M71" s="263">
        <v>370</v>
      </c>
      <c r="N71" s="327">
        <f aca="true" t="shared" si="9" ref="N71:N77">L71-M71</f>
        <v>0</v>
      </c>
      <c r="O71" s="327">
        <f aca="true" t="shared" si="10" ref="O71:O77">$F71*N71</f>
        <v>0</v>
      </c>
      <c r="P71" s="328">
        <f aca="true" t="shared" si="11" ref="P71:P77">O71/1000000</f>
        <v>0</v>
      </c>
      <c r="Q71" s="450"/>
    </row>
    <row r="72" spans="1:17" ht="15.75" customHeight="1">
      <c r="A72" s="262">
        <v>46</v>
      </c>
      <c r="B72" s="471" t="s">
        <v>56</v>
      </c>
      <c r="C72" s="321">
        <v>4902565</v>
      </c>
      <c r="D72" s="472" t="s">
        <v>12</v>
      </c>
      <c r="E72" s="312" t="s">
        <v>338</v>
      </c>
      <c r="F72" s="321">
        <v>100</v>
      </c>
      <c r="G72" s="326">
        <v>2094</v>
      </c>
      <c r="H72" s="263">
        <v>1280</v>
      </c>
      <c r="I72" s="327">
        <f t="shared" si="6"/>
        <v>814</v>
      </c>
      <c r="J72" s="327">
        <f t="shared" si="7"/>
        <v>81400</v>
      </c>
      <c r="K72" s="328">
        <f t="shared" si="8"/>
        <v>0.0814</v>
      </c>
      <c r="L72" s="326">
        <v>1509</v>
      </c>
      <c r="M72" s="263">
        <v>1508</v>
      </c>
      <c r="N72" s="327">
        <f t="shared" si="9"/>
        <v>1</v>
      </c>
      <c r="O72" s="327">
        <f t="shared" si="10"/>
        <v>100</v>
      </c>
      <c r="P72" s="328">
        <f t="shared" si="11"/>
        <v>0.0001</v>
      </c>
      <c r="Q72" s="450"/>
    </row>
    <row r="73" spans="1:17" ht="15.75" customHeight="1">
      <c r="A73" s="262">
        <v>47</v>
      </c>
      <c r="B73" s="471" t="s">
        <v>57</v>
      </c>
      <c r="C73" s="321">
        <v>4902523</v>
      </c>
      <c r="D73" s="472" t="s">
        <v>12</v>
      </c>
      <c r="E73" s="312" t="s">
        <v>338</v>
      </c>
      <c r="F73" s="321">
        <v>100</v>
      </c>
      <c r="G73" s="326">
        <v>999815</v>
      </c>
      <c r="H73" s="263">
        <v>999815</v>
      </c>
      <c r="I73" s="327">
        <f>G73-H73</f>
        <v>0</v>
      </c>
      <c r="J73" s="327">
        <f t="shared" si="7"/>
        <v>0</v>
      </c>
      <c r="K73" s="328">
        <f t="shared" si="8"/>
        <v>0</v>
      </c>
      <c r="L73" s="326">
        <v>999943</v>
      </c>
      <c r="M73" s="263">
        <v>999943</v>
      </c>
      <c r="N73" s="327">
        <f>L73-M73</f>
        <v>0</v>
      </c>
      <c r="O73" s="327">
        <f t="shared" si="10"/>
        <v>0</v>
      </c>
      <c r="P73" s="328">
        <f t="shared" si="11"/>
        <v>0</v>
      </c>
      <c r="Q73" s="450"/>
    </row>
    <row r="74" spans="1:17" ht="15.75" customHeight="1">
      <c r="A74" s="262">
        <v>48</v>
      </c>
      <c r="B74" s="471" t="s">
        <v>58</v>
      </c>
      <c r="C74" s="321">
        <v>4902547</v>
      </c>
      <c r="D74" s="472" t="s">
        <v>12</v>
      </c>
      <c r="E74" s="312" t="s">
        <v>338</v>
      </c>
      <c r="F74" s="321">
        <v>100</v>
      </c>
      <c r="G74" s="326">
        <v>5885</v>
      </c>
      <c r="H74" s="263">
        <v>5885</v>
      </c>
      <c r="I74" s="327">
        <f t="shared" si="6"/>
        <v>0</v>
      </c>
      <c r="J74" s="327">
        <f t="shared" si="7"/>
        <v>0</v>
      </c>
      <c r="K74" s="328">
        <f t="shared" si="8"/>
        <v>0</v>
      </c>
      <c r="L74" s="326">
        <v>8891</v>
      </c>
      <c r="M74" s="263">
        <v>8891</v>
      </c>
      <c r="N74" s="327">
        <f t="shared" si="9"/>
        <v>0</v>
      </c>
      <c r="O74" s="327">
        <f t="shared" si="10"/>
        <v>0</v>
      </c>
      <c r="P74" s="328">
        <f t="shared" si="11"/>
        <v>0</v>
      </c>
      <c r="Q74" s="450"/>
    </row>
    <row r="75" spans="1:17" ht="15.75" customHeight="1">
      <c r="A75" s="262">
        <v>49</v>
      </c>
      <c r="B75" s="471" t="s">
        <v>59</v>
      </c>
      <c r="C75" s="321">
        <v>4902548</v>
      </c>
      <c r="D75" s="472" t="s">
        <v>12</v>
      </c>
      <c r="E75" s="312" t="s">
        <v>338</v>
      </c>
      <c r="F75" s="489">
        <v>100</v>
      </c>
      <c r="G75" s="326">
        <v>0</v>
      </c>
      <c r="H75" s="263">
        <v>0</v>
      </c>
      <c r="I75" s="327">
        <f>G75-H75</f>
        <v>0</v>
      </c>
      <c r="J75" s="327">
        <f>$F75*I75</f>
        <v>0</v>
      </c>
      <c r="K75" s="328">
        <f>J75/1000000</f>
        <v>0</v>
      </c>
      <c r="L75" s="326">
        <v>0</v>
      </c>
      <c r="M75" s="263">
        <v>0</v>
      </c>
      <c r="N75" s="327">
        <f>L75-M75</f>
        <v>0</v>
      </c>
      <c r="O75" s="327">
        <f>$F75*N75</f>
        <v>0</v>
      </c>
      <c r="P75" s="328">
        <f>O75/1000000</f>
        <v>0</v>
      </c>
      <c r="Q75" s="480"/>
    </row>
    <row r="76" spans="1:17" ht="15.75" customHeight="1">
      <c r="A76" s="262">
        <v>50</v>
      </c>
      <c r="B76" s="471" t="s">
        <v>60</v>
      </c>
      <c r="C76" s="321">
        <v>5295190</v>
      </c>
      <c r="D76" s="472" t="s">
        <v>12</v>
      </c>
      <c r="E76" s="312" t="s">
        <v>338</v>
      </c>
      <c r="F76" s="321">
        <v>100</v>
      </c>
      <c r="G76" s="326">
        <v>1353</v>
      </c>
      <c r="H76" s="263">
        <v>1072</v>
      </c>
      <c r="I76" s="327">
        <f t="shared" si="6"/>
        <v>281</v>
      </c>
      <c r="J76" s="327">
        <f t="shared" si="7"/>
        <v>28100</v>
      </c>
      <c r="K76" s="328">
        <f t="shared" si="8"/>
        <v>0.0281</v>
      </c>
      <c r="L76" s="326">
        <v>30277</v>
      </c>
      <c r="M76" s="263">
        <v>30274</v>
      </c>
      <c r="N76" s="327">
        <f t="shared" si="9"/>
        <v>3</v>
      </c>
      <c r="O76" s="327">
        <f t="shared" si="10"/>
        <v>300</v>
      </c>
      <c r="P76" s="328">
        <f t="shared" si="11"/>
        <v>0.0003</v>
      </c>
      <c r="Q76" s="450"/>
    </row>
    <row r="77" spans="1:17" ht="15.75" customHeight="1">
      <c r="A77" s="262">
        <v>51</v>
      </c>
      <c r="B77" s="471" t="s">
        <v>61</v>
      </c>
      <c r="C77" s="321">
        <v>4902529</v>
      </c>
      <c r="D77" s="472" t="s">
        <v>12</v>
      </c>
      <c r="E77" s="312" t="s">
        <v>338</v>
      </c>
      <c r="F77" s="489">
        <v>44.44</v>
      </c>
      <c r="G77" s="326">
        <v>989588</v>
      </c>
      <c r="H77" s="263">
        <v>989588</v>
      </c>
      <c r="I77" s="327">
        <f t="shared" si="6"/>
        <v>0</v>
      </c>
      <c r="J77" s="327">
        <f t="shared" si="7"/>
        <v>0</v>
      </c>
      <c r="K77" s="328">
        <f t="shared" si="8"/>
        <v>0</v>
      </c>
      <c r="L77" s="326">
        <v>297</v>
      </c>
      <c r="M77" s="263">
        <v>297</v>
      </c>
      <c r="N77" s="327">
        <f t="shared" si="9"/>
        <v>0</v>
      </c>
      <c r="O77" s="327">
        <f t="shared" si="10"/>
        <v>0</v>
      </c>
      <c r="P77" s="328">
        <f t="shared" si="11"/>
        <v>0</v>
      </c>
      <c r="Q77" s="480"/>
    </row>
    <row r="78" spans="1:17" ht="15.75" customHeight="1">
      <c r="A78" s="262"/>
      <c r="B78" s="289" t="s">
        <v>62</v>
      </c>
      <c r="C78" s="321"/>
      <c r="D78" s="336"/>
      <c r="E78" s="336"/>
      <c r="F78" s="321"/>
      <c r="G78" s="326"/>
      <c r="H78" s="327"/>
      <c r="I78" s="327"/>
      <c r="J78" s="327"/>
      <c r="K78" s="328"/>
      <c r="L78" s="326"/>
      <c r="M78" s="327"/>
      <c r="N78" s="327"/>
      <c r="O78" s="327"/>
      <c r="P78" s="328"/>
      <c r="Q78" s="450"/>
    </row>
    <row r="79" spans="1:17" ht="15.75" customHeight="1">
      <c r="A79" s="262">
        <v>52</v>
      </c>
      <c r="B79" s="471" t="s">
        <v>63</v>
      </c>
      <c r="C79" s="321">
        <v>4865088</v>
      </c>
      <c r="D79" s="472" t="s">
        <v>12</v>
      </c>
      <c r="E79" s="312" t="s">
        <v>338</v>
      </c>
      <c r="F79" s="321">
        <v>166.66</v>
      </c>
      <c r="G79" s="326">
        <v>1423</v>
      </c>
      <c r="H79" s="327">
        <v>1425</v>
      </c>
      <c r="I79" s="327">
        <f>G79-H79</f>
        <v>-2</v>
      </c>
      <c r="J79" s="327">
        <f>$F79*I79</f>
        <v>-333.32</v>
      </c>
      <c r="K79" s="328">
        <f>J79/1000000</f>
        <v>-0.00033332</v>
      </c>
      <c r="L79" s="326">
        <v>6676</v>
      </c>
      <c r="M79" s="327">
        <v>6669</v>
      </c>
      <c r="N79" s="327">
        <f>L79-M79</f>
        <v>7</v>
      </c>
      <c r="O79" s="327">
        <f>$F79*N79</f>
        <v>1166.62</v>
      </c>
      <c r="P79" s="328">
        <f>O79/1000000</f>
        <v>0.00116662</v>
      </c>
      <c r="Q79" s="478"/>
    </row>
    <row r="80" spans="1:17" ht="15.75" customHeight="1">
      <c r="A80" s="262">
        <v>53</v>
      </c>
      <c r="B80" s="471" t="s">
        <v>64</v>
      </c>
      <c r="C80" s="321">
        <v>4902579</v>
      </c>
      <c r="D80" s="472" t="s">
        <v>12</v>
      </c>
      <c r="E80" s="312" t="s">
        <v>338</v>
      </c>
      <c r="F80" s="321">
        <v>500</v>
      </c>
      <c r="G80" s="326">
        <v>999892</v>
      </c>
      <c r="H80" s="327">
        <v>999895</v>
      </c>
      <c r="I80" s="327">
        <f>G80-H80</f>
        <v>-3</v>
      </c>
      <c r="J80" s="327">
        <f>$F80*I80</f>
        <v>-1500</v>
      </c>
      <c r="K80" s="328">
        <f>J80/1000000</f>
        <v>-0.0015</v>
      </c>
      <c r="L80" s="326">
        <v>1189</v>
      </c>
      <c r="M80" s="327">
        <v>1186</v>
      </c>
      <c r="N80" s="327">
        <f>L80-M80</f>
        <v>3</v>
      </c>
      <c r="O80" s="327">
        <f>$F80*N80</f>
        <v>1500</v>
      </c>
      <c r="P80" s="328">
        <f>O80/1000000</f>
        <v>0.0015</v>
      </c>
      <c r="Q80" s="450"/>
    </row>
    <row r="81" spans="1:17" ht="15.75" customHeight="1">
      <c r="A81" s="262">
        <v>54</v>
      </c>
      <c r="B81" s="471" t="s">
        <v>65</v>
      </c>
      <c r="C81" s="321">
        <v>4902585</v>
      </c>
      <c r="D81" s="472" t="s">
        <v>12</v>
      </c>
      <c r="E81" s="312" t="s">
        <v>338</v>
      </c>
      <c r="F81" s="489">
        <v>666.67</v>
      </c>
      <c r="G81" s="326">
        <v>1881</v>
      </c>
      <c r="H81" s="327">
        <v>1839</v>
      </c>
      <c r="I81" s="327">
        <f>G81-H81</f>
        <v>42</v>
      </c>
      <c r="J81" s="327">
        <f>$F81*I81</f>
        <v>28000.14</v>
      </c>
      <c r="K81" s="328">
        <f>J81/1000000</f>
        <v>0.02800014</v>
      </c>
      <c r="L81" s="326">
        <v>155</v>
      </c>
      <c r="M81" s="327">
        <v>155</v>
      </c>
      <c r="N81" s="327">
        <f>L81-M81</f>
        <v>0</v>
      </c>
      <c r="O81" s="327">
        <f>$F81*N81</f>
        <v>0</v>
      </c>
      <c r="P81" s="328">
        <f>O81/1000000</f>
        <v>0</v>
      </c>
      <c r="Q81" s="450"/>
    </row>
    <row r="82" spans="1:17" ht="15.75" customHeight="1">
      <c r="A82" s="262">
        <v>55</v>
      </c>
      <c r="B82" s="471" t="s">
        <v>66</v>
      </c>
      <c r="C82" s="321">
        <v>4865072</v>
      </c>
      <c r="D82" s="472" t="s">
        <v>12</v>
      </c>
      <c r="E82" s="312" t="s">
        <v>338</v>
      </c>
      <c r="F82" s="489">
        <v>666.6666666666666</v>
      </c>
      <c r="G82" s="326">
        <v>4795</v>
      </c>
      <c r="H82" s="327">
        <v>4795</v>
      </c>
      <c r="I82" s="327">
        <f>G82-H82</f>
        <v>0</v>
      </c>
      <c r="J82" s="327">
        <f>$F82*I82</f>
        <v>0</v>
      </c>
      <c r="K82" s="328">
        <f>J82/1000000</f>
        <v>0</v>
      </c>
      <c r="L82" s="326">
        <v>1459</v>
      </c>
      <c r="M82" s="327">
        <v>1459</v>
      </c>
      <c r="N82" s="327">
        <f>L82-M82</f>
        <v>0</v>
      </c>
      <c r="O82" s="327">
        <f>$F82*N82</f>
        <v>0</v>
      </c>
      <c r="P82" s="328">
        <f>O82/1000000</f>
        <v>0</v>
      </c>
      <c r="Q82" s="450"/>
    </row>
    <row r="83" spans="2:17" ht="15.75" customHeight="1">
      <c r="B83" s="289" t="s">
        <v>68</v>
      </c>
      <c r="C83" s="321"/>
      <c r="D83" s="336"/>
      <c r="E83" s="336"/>
      <c r="F83" s="321"/>
      <c r="G83" s="326"/>
      <c r="H83" s="327"/>
      <c r="I83" s="327"/>
      <c r="J83" s="327"/>
      <c r="K83" s="328"/>
      <c r="L83" s="326"/>
      <c r="M83" s="327"/>
      <c r="N83" s="327"/>
      <c r="O83" s="327"/>
      <c r="P83" s="328"/>
      <c r="Q83" s="450"/>
    </row>
    <row r="84" spans="1:17" ht="15.75" customHeight="1">
      <c r="A84" s="262">
        <v>56</v>
      </c>
      <c r="B84" s="471" t="s">
        <v>61</v>
      </c>
      <c r="C84" s="321">
        <v>4902568</v>
      </c>
      <c r="D84" s="472" t="s">
        <v>12</v>
      </c>
      <c r="E84" s="312" t="s">
        <v>338</v>
      </c>
      <c r="F84" s="321">
        <v>100</v>
      </c>
      <c r="G84" s="326">
        <v>997466</v>
      </c>
      <c r="H84" s="327">
        <v>997466</v>
      </c>
      <c r="I84" s="327">
        <f>G84-H84</f>
        <v>0</v>
      </c>
      <c r="J84" s="327">
        <f>$F84*I84</f>
        <v>0</v>
      </c>
      <c r="K84" s="328">
        <f>J84/1000000</f>
        <v>0</v>
      </c>
      <c r="L84" s="326">
        <v>3791</v>
      </c>
      <c r="M84" s="327">
        <v>3827</v>
      </c>
      <c r="N84" s="327">
        <f>L84-M84</f>
        <v>-36</v>
      </c>
      <c r="O84" s="327">
        <f>$F84*N84</f>
        <v>-3600</v>
      </c>
      <c r="P84" s="328">
        <f>O84/1000000</f>
        <v>-0.0036</v>
      </c>
      <c r="Q84" s="462"/>
    </row>
    <row r="85" spans="1:17" ht="15.75" customHeight="1">
      <c r="A85" s="262">
        <v>57</v>
      </c>
      <c r="B85" s="471" t="s">
        <v>69</v>
      </c>
      <c r="C85" s="321">
        <v>4902549</v>
      </c>
      <c r="D85" s="472" t="s">
        <v>12</v>
      </c>
      <c r="E85" s="312" t="s">
        <v>338</v>
      </c>
      <c r="F85" s="321">
        <v>100</v>
      </c>
      <c r="G85" s="326">
        <v>999748</v>
      </c>
      <c r="H85" s="327">
        <v>999748</v>
      </c>
      <c r="I85" s="327">
        <f>G85-H85</f>
        <v>0</v>
      </c>
      <c r="J85" s="327">
        <f>$F85*I85</f>
        <v>0</v>
      </c>
      <c r="K85" s="328">
        <f>J85/1000000</f>
        <v>0</v>
      </c>
      <c r="L85" s="326">
        <v>999983</v>
      </c>
      <c r="M85" s="327">
        <v>999983</v>
      </c>
      <c r="N85" s="327">
        <f>L85-M85</f>
        <v>0</v>
      </c>
      <c r="O85" s="327">
        <f>$F85*N85</f>
        <v>0</v>
      </c>
      <c r="P85" s="328">
        <f>O85/1000000</f>
        <v>0</v>
      </c>
      <c r="Q85" s="462"/>
    </row>
    <row r="86" spans="1:17" ht="15.75" customHeight="1">
      <c r="A86" s="262">
        <v>58</v>
      </c>
      <c r="B86" s="471" t="s">
        <v>81</v>
      </c>
      <c r="C86" s="321">
        <v>4902527</v>
      </c>
      <c r="D86" s="472" t="s">
        <v>12</v>
      </c>
      <c r="E86" s="312" t="s">
        <v>338</v>
      </c>
      <c r="F86" s="321">
        <v>100</v>
      </c>
      <c r="G86" s="326">
        <v>225</v>
      </c>
      <c r="H86" s="327">
        <v>225</v>
      </c>
      <c r="I86" s="327">
        <f>G86-H86</f>
        <v>0</v>
      </c>
      <c r="J86" s="327">
        <f>$F86*I86</f>
        <v>0</v>
      </c>
      <c r="K86" s="328">
        <f>J86/1000000</f>
        <v>0</v>
      </c>
      <c r="L86" s="326">
        <v>999991</v>
      </c>
      <c r="M86" s="327">
        <v>999991</v>
      </c>
      <c r="N86" s="327">
        <f>L86-M86</f>
        <v>0</v>
      </c>
      <c r="O86" s="327">
        <f>$F86*N86</f>
        <v>0</v>
      </c>
      <c r="P86" s="328">
        <f>O86/1000000</f>
        <v>0</v>
      </c>
      <c r="Q86" s="450"/>
    </row>
    <row r="87" spans="1:17" ht="15.75" customHeight="1">
      <c r="A87" s="263">
        <v>59</v>
      </c>
      <c r="B87" s="471" t="s">
        <v>70</v>
      </c>
      <c r="C87" s="321">
        <v>4902538</v>
      </c>
      <c r="D87" s="472" t="s">
        <v>12</v>
      </c>
      <c r="E87" s="312" t="s">
        <v>338</v>
      </c>
      <c r="F87" s="321">
        <v>100</v>
      </c>
      <c r="G87" s="326">
        <v>999762</v>
      </c>
      <c r="H87" s="327">
        <v>999762</v>
      </c>
      <c r="I87" s="327">
        <f>G87-H87</f>
        <v>0</v>
      </c>
      <c r="J87" s="327">
        <f>$F87*I87</f>
        <v>0</v>
      </c>
      <c r="K87" s="328">
        <f>J87/1000000</f>
        <v>0</v>
      </c>
      <c r="L87" s="326">
        <v>999987</v>
      </c>
      <c r="M87" s="327">
        <v>999987</v>
      </c>
      <c r="N87" s="327">
        <f>L87-M87</f>
        <v>0</v>
      </c>
      <c r="O87" s="327">
        <f>$F87*N87</f>
        <v>0</v>
      </c>
      <c r="P87" s="328">
        <f>O87/1000000</f>
        <v>0</v>
      </c>
      <c r="Q87" s="450"/>
    </row>
    <row r="88" spans="2:17" ht="15.75" customHeight="1">
      <c r="B88" s="289" t="s">
        <v>71</v>
      </c>
      <c r="C88" s="321"/>
      <c r="D88" s="336"/>
      <c r="E88" s="336"/>
      <c r="F88" s="321"/>
      <c r="G88" s="326"/>
      <c r="H88" s="327"/>
      <c r="I88" s="327"/>
      <c r="J88" s="327"/>
      <c r="K88" s="328"/>
      <c r="L88" s="326"/>
      <c r="M88" s="327"/>
      <c r="N88" s="327"/>
      <c r="O88" s="327"/>
      <c r="P88" s="328"/>
      <c r="Q88" s="450"/>
    </row>
    <row r="89" spans="1:17" ht="15.75" customHeight="1">
      <c r="A89" s="262">
        <v>60</v>
      </c>
      <c r="B89" s="471" t="s">
        <v>72</v>
      </c>
      <c r="C89" s="321">
        <v>4902540</v>
      </c>
      <c r="D89" s="472" t="s">
        <v>12</v>
      </c>
      <c r="E89" s="312" t="s">
        <v>338</v>
      </c>
      <c r="F89" s="321">
        <v>100</v>
      </c>
      <c r="G89" s="326">
        <v>6423</v>
      </c>
      <c r="H89" s="327">
        <v>6414</v>
      </c>
      <c r="I89" s="327">
        <f>G89-H89</f>
        <v>9</v>
      </c>
      <c r="J89" s="327">
        <f>$F89*I89</f>
        <v>900</v>
      </c>
      <c r="K89" s="328">
        <f>J89/1000000</f>
        <v>0.0009</v>
      </c>
      <c r="L89" s="326">
        <v>11013</v>
      </c>
      <c r="M89" s="327">
        <v>10996</v>
      </c>
      <c r="N89" s="327">
        <f>L89-M89</f>
        <v>17</v>
      </c>
      <c r="O89" s="327">
        <f>$F89*N89</f>
        <v>1700</v>
      </c>
      <c r="P89" s="328">
        <f>O89/1000000</f>
        <v>0.0017</v>
      </c>
      <c r="Q89" s="462"/>
    </row>
    <row r="90" spans="1:17" ht="15.75" customHeight="1">
      <c r="A90" s="452">
        <v>61</v>
      </c>
      <c r="B90" s="471" t="s">
        <v>73</v>
      </c>
      <c r="C90" s="321">
        <v>4902520</v>
      </c>
      <c r="D90" s="472" t="s">
        <v>12</v>
      </c>
      <c r="E90" s="312" t="s">
        <v>338</v>
      </c>
      <c r="F90" s="321">
        <v>100</v>
      </c>
      <c r="G90" s="326">
        <v>4994</v>
      </c>
      <c r="H90" s="327">
        <v>4888</v>
      </c>
      <c r="I90" s="327">
        <f>G90-H90</f>
        <v>106</v>
      </c>
      <c r="J90" s="327">
        <f>$F90*I90</f>
        <v>10600</v>
      </c>
      <c r="K90" s="328">
        <f>J90/1000000</f>
        <v>0.0106</v>
      </c>
      <c r="L90" s="326">
        <v>403</v>
      </c>
      <c r="M90" s="327">
        <v>375</v>
      </c>
      <c r="N90" s="327">
        <f>L90-M90</f>
        <v>28</v>
      </c>
      <c r="O90" s="327">
        <f>$F90*N90</f>
        <v>2800</v>
      </c>
      <c r="P90" s="328">
        <f>O90/1000000</f>
        <v>0.0028</v>
      </c>
      <c r="Q90" s="450"/>
    </row>
    <row r="91" spans="1:17" ht="15.75" customHeight="1">
      <c r="A91" s="262">
        <v>62</v>
      </c>
      <c r="B91" s="471" t="s">
        <v>74</v>
      </c>
      <c r="C91" s="321">
        <v>4902536</v>
      </c>
      <c r="D91" s="472" t="s">
        <v>12</v>
      </c>
      <c r="E91" s="312" t="s">
        <v>338</v>
      </c>
      <c r="F91" s="321">
        <v>100</v>
      </c>
      <c r="G91" s="326">
        <v>25274</v>
      </c>
      <c r="H91" s="327">
        <v>25116</v>
      </c>
      <c r="I91" s="327">
        <f>G91-H91</f>
        <v>158</v>
      </c>
      <c r="J91" s="327">
        <f>$F91*I91</f>
        <v>15800</v>
      </c>
      <c r="K91" s="328">
        <f>J91/1000000</f>
        <v>0.0158</v>
      </c>
      <c r="L91" s="326">
        <v>6274</v>
      </c>
      <c r="M91" s="327">
        <v>6186</v>
      </c>
      <c r="N91" s="327">
        <f>L91-M91</f>
        <v>88</v>
      </c>
      <c r="O91" s="327">
        <f>$F91*N91</f>
        <v>8800</v>
      </c>
      <c r="P91" s="328">
        <f>O91/1000000</f>
        <v>0.0088</v>
      </c>
      <c r="Q91" s="462"/>
    </row>
    <row r="92" spans="1:17" ht="15.75" customHeight="1">
      <c r="A92" s="452"/>
      <c r="B92" s="289" t="s">
        <v>31</v>
      </c>
      <c r="C92" s="321"/>
      <c r="D92" s="336"/>
      <c r="E92" s="336"/>
      <c r="F92" s="321"/>
      <c r="G92" s="326"/>
      <c r="H92" s="327"/>
      <c r="I92" s="327"/>
      <c r="J92" s="327"/>
      <c r="K92" s="328"/>
      <c r="L92" s="326"/>
      <c r="M92" s="327"/>
      <c r="N92" s="327"/>
      <c r="O92" s="327"/>
      <c r="P92" s="328"/>
      <c r="Q92" s="450"/>
    </row>
    <row r="93" spans="1:17" ht="15.75" customHeight="1">
      <c r="A93" s="452">
        <v>63</v>
      </c>
      <c r="B93" s="471" t="s">
        <v>67</v>
      </c>
      <c r="C93" s="321">
        <v>4864797</v>
      </c>
      <c r="D93" s="472" t="s">
        <v>12</v>
      </c>
      <c r="E93" s="312" t="s">
        <v>338</v>
      </c>
      <c r="F93" s="321">
        <v>100</v>
      </c>
      <c r="G93" s="326">
        <v>35558</v>
      </c>
      <c r="H93" s="327">
        <v>34141</v>
      </c>
      <c r="I93" s="327">
        <f>G93-H93</f>
        <v>1417</v>
      </c>
      <c r="J93" s="327">
        <f>$F93*I93</f>
        <v>141700</v>
      </c>
      <c r="K93" s="328">
        <f>J93/1000000</f>
        <v>0.1417</v>
      </c>
      <c r="L93" s="326">
        <v>1823</v>
      </c>
      <c r="M93" s="327">
        <v>1823</v>
      </c>
      <c r="N93" s="327">
        <f>L93-M93</f>
        <v>0</v>
      </c>
      <c r="O93" s="327">
        <f>$F93*N93</f>
        <v>0</v>
      </c>
      <c r="P93" s="328">
        <f>O93/1000000</f>
        <v>0</v>
      </c>
      <c r="Q93" s="450"/>
    </row>
    <row r="94" spans="1:17" ht="15.75" customHeight="1">
      <c r="A94" s="453">
        <v>64</v>
      </c>
      <c r="B94" s="471" t="s">
        <v>236</v>
      </c>
      <c r="C94" s="321">
        <v>4865086</v>
      </c>
      <c r="D94" s="472" t="s">
        <v>12</v>
      </c>
      <c r="E94" s="312" t="s">
        <v>338</v>
      </c>
      <c r="F94" s="321">
        <v>100</v>
      </c>
      <c r="G94" s="326">
        <v>26268</v>
      </c>
      <c r="H94" s="327">
        <v>26245</v>
      </c>
      <c r="I94" s="327">
        <f>G94-H94</f>
        <v>23</v>
      </c>
      <c r="J94" s="327">
        <f>$F94*I94</f>
        <v>2300</v>
      </c>
      <c r="K94" s="328">
        <f>J94/1000000</f>
        <v>0.0023</v>
      </c>
      <c r="L94" s="326">
        <v>51564</v>
      </c>
      <c r="M94" s="327">
        <v>51562</v>
      </c>
      <c r="N94" s="327">
        <f>L94-M94</f>
        <v>2</v>
      </c>
      <c r="O94" s="327">
        <f>$F94*N94</f>
        <v>200</v>
      </c>
      <c r="P94" s="328">
        <f>O94/1000000</f>
        <v>0.0002</v>
      </c>
      <c r="Q94" s="450"/>
    </row>
    <row r="95" spans="1:17" ht="15.75" customHeight="1">
      <c r="A95" s="453">
        <v>65</v>
      </c>
      <c r="B95" s="471" t="s">
        <v>79</v>
      </c>
      <c r="C95" s="321">
        <v>4902528</v>
      </c>
      <c r="D95" s="472" t="s">
        <v>12</v>
      </c>
      <c r="E95" s="312" t="s">
        <v>338</v>
      </c>
      <c r="F95" s="321">
        <v>-300</v>
      </c>
      <c r="G95" s="326">
        <v>15</v>
      </c>
      <c r="H95" s="327">
        <v>15</v>
      </c>
      <c r="I95" s="327">
        <f>G95-H95</f>
        <v>0</v>
      </c>
      <c r="J95" s="327">
        <f>$F95*I95</f>
        <v>0</v>
      </c>
      <c r="K95" s="328">
        <f>J95/1000000</f>
        <v>0</v>
      </c>
      <c r="L95" s="326">
        <v>302</v>
      </c>
      <c r="M95" s="327">
        <v>302</v>
      </c>
      <c r="N95" s="327">
        <f>L95-M95</f>
        <v>0</v>
      </c>
      <c r="O95" s="327">
        <f>$F95*N95</f>
        <v>0</v>
      </c>
      <c r="P95" s="328">
        <f>O95/1000000</f>
        <v>0</v>
      </c>
      <c r="Q95" s="462"/>
    </row>
    <row r="96" spans="2:17" ht="15.75" customHeight="1">
      <c r="B96" s="331" t="s">
        <v>75</v>
      </c>
      <c r="C96" s="320"/>
      <c r="D96" s="333"/>
      <c r="E96" s="333"/>
      <c r="F96" s="320"/>
      <c r="G96" s="326"/>
      <c r="H96" s="327"/>
      <c r="I96" s="327"/>
      <c r="J96" s="327"/>
      <c r="K96" s="328"/>
      <c r="L96" s="326"/>
      <c r="M96" s="327"/>
      <c r="N96" s="327"/>
      <c r="O96" s="327"/>
      <c r="P96" s="328"/>
      <c r="Q96" s="450"/>
    </row>
    <row r="97" spans="1:17" ht="16.5">
      <c r="A97" s="453">
        <v>66</v>
      </c>
      <c r="B97" s="758" t="s">
        <v>76</v>
      </c>
      <c r="C97" s="320">
        <v>4902577</v>
      </c>
      <c r="D97" s="333" t="s">
        <v>12</v>
      </c>
      <c r="E97" s="312" t="s">
        <v>338</v>
      </c>
      <c r="F97" s="320">
        <v>-400</v>
      </c>
      <c r="G97" s="326">
        <v>995632</v>
      </c>
      <c r="H97" s="327">
        <v>995632</v>
      </c>
      <c r="I97" s="327">
        <f>G97-H97</f>
        <v>0</v>
      </c>
      <c r="J97" s="327">
        <f>$F97*I97</f>
        <v>0</v>
      </c>
      <c r="K97" s="328">
        <f>J97/1000000</f>
        <v>0</v>
      </c>
      <c r="L97" s="326">
        <v>68</v>
      </c>
      <c r="M97" s="327">
        <v>68</v>
      </c>
      <c r="N97" s="327">
        <f>L97-M97</f>
        <v>0</v>
      </c>
      <c r="O97" s="327">
        <f>$F97*N97</f>
        <v>0</v>
      </c>
      <c r="P97" s="328">
        <f>O97/1000000</f>
        <v>0</v>
      </c>
      <c r="Q97" s="759"/>
    </row>
    <row r="98" spans="1:17" ht="16.5">
      <c r="A98" s="453">
        <v>67</v>
      </c>
      <c r="B98" s="758" t="s">
        <v>77</v>
      </c>
      <c r="C98" s="320">
        <v>4902525</v>
      </c>
      <c r="D98" s="333" t="s">
        <v>12</v>
      </c>
      <c r="E98" s="312" t="s">
        <v>338</v>
      </c>
      <c r="F98" s="320">
        <v>400</v>
      </c>
      <c r="G98" s="326">
        <v>999985</v>
      </c>
      <c r="H98" s="327">
        <v>999985</v>
      </c>
      <c r="I98" s="327">
        <f>G98-H98</f>
        <v>0</v>
      </c>
      <c r="J98" s="327">
        <f>$F98*I98</f>
        <v>0</v>
      </c>
      <c r="K98" s="328">
        <f>J98/1000000</f>
        <v>0</v>
      </c>
      <c r="L98" s="326">
        <v>999705</v>
      </c>
      <c r="M98" s="327">
        <v>999705</v>
      </c>
      <c r="N98" s="327">
        <f>L98-M98</f>
        <v>0</v>
      </c>
      <c r="O98" s="327">
        <f>$F98*N98</f>
        <v>0</v>
      </c>
      <c r="P98" s="328">
        <f>O98/1000000</f>
        <v>0</v>
      </c>
      <c r="Q98" s="462"/>
    </row>
    <row r="99" spans="2:17" ht="16.5">
      <c r="B99" s="289" t="s">
        <v>375</v>
      </c>
      <c r="C99" s="320"/>
      <c r="D99" s="333"/>
      <c r="E99" s="312"/>
      <c r="F99" s="320"/>
      <c r="G99" s="326"/>
      <c r="H99" s="327"/>
      <c r="I99" s="327"/>
      <c r="J99" s="327"/>
      <c r="K99" s="328"/>
      <c r="L99" s="326"/>
      <c r="M99" s="327"/>
      <c r="N99" s="327"/>
      <c r="O99" s="327"/>
      <c r="P99" s="328"/>
      <c r="Q99" s="450"/>
    </row>
    <row r="100" spans="1:17" ht="18">
      <c r="A100" s="453">
        <v>68</v>
      </c>
      <c r="B100" s="471" t="s">
        <v>381</v>
      </c>
      <c r="C100" s="298">
        <v>4864983</v>
      </c>
      <c r="D100" s="118" t="s">
        <v>12</v>
      </c>
      <c r="E100" s="90" t="s">
        <v>338</v>
      </c>
      <c r="F100" s="398">
        <v>800</v>
      </c>
      <c r="G100" s="326">
        <v>993581</v>
      </c>
      <c r="H100" s="327">
        <v>995386</v>
      </c>
      <c r="I100" s="307">
        <f>G100-H100</f>
        <v>-1805</v>
      </c>
      <c r="J100" s="307">
        <f>$F100*I100</f>
        <v>-1444000</v>
      </c>
      <c r="K100" s="307">
        <f>J100/1000000</f>
        <v>-1.444</v>
      </c>
      <c r="L100" s="326">
        <v>999916</v>
      </c>
      <c r="M100" s="327">
        <v>999916</v>
      </c>
      <c r="N100" s="307">
        <f>L100-M100</f>
        <v>0</v>
      </c>
      <c r="O100" s="307">
        <f>$F100*N100</f>
        <v>0</v>
      </c>
      <c r="P100" s="307">
        <f>O100/1000000</f>
        <v>0</v>
      </c>
      <c r="Q100" s="450"/>
    </row>
    <row r="101" spans="1:17" ht="18">
      <c r="A101" s="453">
        <v>69</v>
      </c>
      <c r="B101" s="471" t="s">
        <v>391</v>
      </c>
      <c r="C101" s="298">
        <v>4864950</v>
      </c>
      <c r="D101" s="118" t="s">
        <v>12</v>
      </c>
      <c r="E101" s="90" t="s">
        <v>338</v>
      </c>
      <c r="F101" s="398">
        <v>2000</v>
      </c>
      <c r="G101" s="326">
        <v>999534</v>
      </c>
      <c r="H101" s="327">
        <v>999816</v>
      </c>
      <c r="I101" s="307">
        <f>G101-H101</f>
        <v>-282</v>
      </c>
      <c r="J101" s="307">
        <f>$F101*I101</f>
        <v>-564000</v>
      </c>
      <c r="K101" s="307">
        <f>J101/1000000</f>
        <v>-0.564</v>
      </c>
      <c r="L101" s="326">
        <v>1079</v>
      </c>
      <c r="M101" s="327">
        <v>1079</v>
      </c>
      <c r="N101" s="307">
        <f>L101-M101</f>
        <v>0</v>
      </c>
      <c r="O101" s="307">
        <f>$F101*N101</f>
        <v>0</v>
      </c>
      <c r="P101" s="307">
        <f>O101/1000000</f>
        <v>0</v>
      </c>
      <c r="Q101" s="450"/>
    </row>
    <row r="102" spans="2:17" ht="18">
      <c r="B102" s="289" t="s">
        <v>405</v>
      </c>
      <c r="C102" s="298"/>
      <c r="D102" s="118"/>
      <c r="E102" s="90"/>
      <c r="F102" s="320"/>
      <c r="G102" s="326"/>
      <c r="H102" s="327"/>
      <c r="I102" s="307"/>
      <c r="J102" s="307"/>
      <c r="K102" s="307"/>
      <c r="L102" s="326"/>
      <c r="M102" s="327"/>
      <c r="N102" s="307"/>
      <c r="O102" s="307"/>
      <c r="P102" s="307"/>
      <c r="Q102" s="450"/>
    </row>
    <row r="103" spans="1:17" ht="18">
      <c r="A103" s="453">
        <v>70</v>
      </c>
      <c r="B103" s="471" t="s">
        <v>406</v>
      </c>
      <c r="C103" s="298">
        <v>4864810</v>
      </c>
      <c r="D103" s="118" t="s">
        <v>12</v>
      </c>
      <c r="E103" s="90" t="s">
        <v>338</v>
      </c>
      <c r="F103" s="398">
        <v>100</v>
      </c>
      <c r="G103" s="326">
        <v>999384</v>
      </c>
      <c r="H103" s="327">
        <v>1001511</v>
      </c>
      <c r="I103" s="327">
        <f>G103-H103</f>
        <v>-2127</v>
      </c>
      <c r="J103" s="327">
        <f>$F103*I103</f>
        <v>-212700</v>
      </c>
      <c r="K103" s="328">
        <f>J103/1000000</f>
        <v>-0.2127</v>
      </c>
      <c r="L103" s="326">
        <v>250</v>
      </c>
      <c r="M103" s="327">
        <v>250</v>
      </c>
      <c r="N103" s="327">
        <f>L103-M103</f>
        <v>0</v>
      </c>
      <c r="O103" s="327">
        <f>$F103*N103</f>
        <v>0</v>
      </c>
      <c r="P103" s="328">
        <f>O103/1000000</f>
        <v>0</v>
      </c>
      <c r="Q103" s="450"/>
    </row>
    <row r="104" spans="1:17" s="484" customFormat="1" ht="18">
      <c r="A104" s="350">
        <v>71</v>
      </c>
      <c r="B104" s="700" t="s">
        <v>407</v>
      </c>
      <c r="C104" s="298">
        <v>4864901</v>
      </c>
      <c r="D104" s="118" t="s">
        <v>12</v>
      </c>
      <c r="E104" s="90" t="s">
        <v>338</v>
      </c>
      <c r="F104" s="320">
        <v>250</v>
      </c>
      <c r="G104" s="326">
        <v>1430</v>
      </c>
      <c r="H104" s="327">
        <v>1537</v>
      </c>
      <c r="I104" s="307">
        <f>G104-H104</f>
        <v>-107</v>
      </c>
      <c r="J104" s="307">
        <f>$F104*I104</f>
        <v>-26750</v>
      </c>
      <c r="K104" s="307">
        <f>J104/1000000</f>
        <v>-0.02675</v>
      </c>
      <c r="L104" s="326">
        <v>255</v>
      </c>
      <c r="M104" s="327">
        <v>255</v>
      </c>
      <c r="N104" s="307">
        <f>L104-M104</f>
        <v>0</v>
      </c>
      <c r="O104" s="307">
        <f>$F104*N104</f>
        <v>0</v>
      </c>
      <c r="P104" s="307">
        <f>O104/1000000</f>
        <v>0</v>
      </c>
      <c r="Q104" s="450"/>
    </row>
    <row r="105" spans="1:17" s="484" customFormat="1" ht="18">
      <c r="A105" s="350"/>
      <c r="B105" s="332" t="s">
        <v>446</v>
      </c>
      <c r="C105" s="298"/>
      <c r="D105" s="118"/>
      <c r="E105" s="90"/>
      <c r="F105" s="320"/>
      <c r="G105" s="326"/>
      <c r="H105" s="327"/>
      <c r="I105" s="307"/>
      <c r="J105" s="307"/>
      <c r="K105" s="307"/>
      <c r="L105" s="326"/>
      <c r="M105" s="327"/>
      <c r="N105" s="307"/>
      <c r="O105" s="307"/>
      <c r="P105" s="307"/>
      <c r="Q105" s="450"/>
    </row>
    <row r="106" spans="1:17" s="484" customFormat="1" ht="18">
      <c r="A106" s="350">
        <v>72</v>
      </c>
      <c r="B106" s="700" t="s">
        <v>452</v>
      </c>
      <c r="C106" s="298">
        <v>4864960</v>
      </c>
      <c r="D106" s="118" t="s">
        <v>12</v>
      </c>
      <c r="E106" s="90" t="s">
        <v>338</v>
      </c>
      <c r="F106" s="320">
        <v>1000</v>
      </c>
      <c r="G106" s="326">
        <v>1719</v>
      </c>
      <c r="H106" s="327">
        <v>2613</v>
      </c>
      <c r="I106" s="327">
        <f>G106-H106</f>
        <v>-894</v>
      </c>
      <c r="J106" s="327">
        <f>$F106*I106</f>
        <v>-894000</v>
      </c>
      <c r="K106" s="328">
        <f>J106/1000000</f>
        <v>-0.894</v>
      </c>
      <c r="L106" s="326">
        <v>1742</v>
      </c>
      <c r="M106" s="327">
        <v>1742</v>
      </c>
      <c r="N106" s="327">
        <f>L106-M106</f>
        <v>0</v>
      </c>
      <c r="O106" s="327">
        <f>$F106*N106</f>
        <v>0</v>
      </c>
      <c r="P106" s="328">
        <f>O106/1000000</f>
        <v>0</v>
      </c>
      <c r="Q106" s="450"/>
    </row>
    <row r="107" spans="1:17" ht="18">
      <c r="A107" s="350">
        <v>73</v>
      </c>
      <c r="B107" s="700" t="s">
        <v>453</v>
      </c>
      <c r="C107" s="298">
        <v>5128441</v>
      </c>
      <c r="D107" s="118" t="s">
        <v>12</v>
      </c>
      <c r="E107" s="90" t="s">
        <v>338</v>
      </c>
      <c r="F107" s="537">
        <v>750</v>
      </c>
      <c r="G107" s="326">
        <v>968</v>
      </c>
      <c r="H107" s="327">
        <v>718</v>
      </c>
      <c r="I107" s="327">
        <f>G107-H107</f>
        <v>250</v>
      </c>
      <c r="J107" s="327">
        <f>$F107*I107</f>
        <v>187500</v>
      </c>
      <c r="K107" s="328">
        <f>J107/1000000</f>
        <v>0.1875</v>
      </c>
      <c r="L107" s="326">
        <v>2679</v>
      </c>
      <c r="M107" s="327">
        <v>2679</v>
      </c>
      <c r="N107" s="327">
        <f>L107-M107</f>
        <v>0</v>
      </c>
      <c r="O107" s="327">
        <f>$F107*N107</f>
        <v>0</v>
      </c>
      <c r="P107" s="328">
        <f>O107/1000000</f>
        <v>0</v>
      </c>
      <c r="Q107" s="450"/>
    </row>
    <row r="108" spans="2:17" s="487" customFormat="1" ht="15.75" thickBot="1">
      <c r="B108" s="739"/>
      <c r="G108" s="448"/>
      <c r="H108" s="738"/>
      <c r="I108" s="738"/>
      <c r="J108" s="738"/>
      <c r="K108" s="738"/>
      <c r="L108" s="448"/>
      <c r="M108" s="738"/>
      <c r="N108" s="738"/>
      <c r="O108" s="738"/>
      <c r="P108" s="738"/>
      <c r="Q108" s="547"/>
    </row>
    <row r="109" spans="2:16" ht="18.75" thickTop="1">
      <c r="B109" s="145" t="s">
        <v>235</v>
      </c>
      <c r="G109" s="537"/>
      <c r="H109" s="537"/>
      <c r="I109" s="537"/>
      <c r="J109" s="537"/>
      <c r="K109" s="415">
        <f>SUM(K7:K108)</f>
        <v>-77.34812206</v>
      </c>
      <c r="L109" s="537"/>
      <c r="M109" s="537"/>
      <c r="N109" s="537"/>
      <c r="O109" s="537"/>
      <c r="P109" s="415">
        <f>SUM(P7:P108)</f>
        <v>0.16156662000000002</v>
      </c>
    </row>
    <row r="110" spans="2:16" ht="12.75">
      <c r="B110" s="13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</row>
    <row r="111" spans="2:16" ht="12.75">
      <c r="B111" s="13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</row>
    <row r="112" spans="2:16" ht="12.75">
      <c r="B112" s="13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</row>
    <row r="113" spans="2:16" ht="12.75">
      <c r="B113" s="13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</row>
    <row r="114" spans="2:16" ht="12.75">
      <c r="B114" s="13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</row>
    <row r="115" spans="1:16" ht="15.75">
      <c r="A115" s="12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</row>
    <row r="116" spans="1:17" ht="24" thickBot="1">
      <c r="A116" s="174" t="s">
        <v>234</v>
      </c>
      <c r="G116" s="484"/>
      <c r="H116" s="484"/>
      <c r="I116" s="76" t="s">
        <v>387</v>
      </c>
      <c r="J116" s="484"/>
      <c r="K116" s="484"/>
      <c r="L116" s="484"/>
      <c r="M116" s="484"/>
      <c r="N116" s="76" t="s">
        <v>388</v>
      </c>
      <c r="O116" s="484"/>
      <c r="P116" s="484"/>
      <c r="Q116" s="538" t="str">
        <f>Q1</f>
        <v>NOVEMBER-2018</v>
      </c>
    </row>
    <row r="117" spans="1:17" ht="39.75" thickBot="1" thickTop="1">
      <c r="A117" s="529" t="s">
        <v>8</v>
      </c>
      <c r="B117" s="506" t="s">
        <v>9</v>
      </c>
      <c r="C117" s="507" t="s">
        <v>1</v>
      </c>
      <c r="D117" s="507" t="s">
        <v>2</v>
      </c>
      <c r="E117" s="507" t="s">
        <v>3</v>
      </c>
      <c r="F117" s="507" t="s">
        <v>10</v>
      </c>
      <c r="G117" s="505" t="str">
        <f>G5</f>
        <v>FINAL READING 30/11/2018</v>
      </c>
      <c r="H117" s="507" t="str">
        <f>H5</f>
        <v>INTIAL READING 01/11/2018</v>
      </c>
      <c r="I117" s="507" t="s">
        <v>4</v>
      </c>
      <c r="J117" s="507" t="s">
        <v>5</v>
      </c>
      <c r="K117" s="530" t="s">
        <v>6</v>
      </c>
      <c r="L117" s="505" t="str">
        <f>G5</f>
        <v>FINAL READING 30/11/2018</v>
      </c>
      <c r="M117" s="507" t="str">
        <f>H5</f>
        <v>INTIAL READING 01/11/2018</v>
      </c>
      <c r="N117" s="507" t="s">
        <v>4</v>
      </c>
      <c r="O117" s="507" t="s">
        <v>5</v>
      </c>
      <c r="P117" s="530" t="s">
        <v>6</v>
      </c>
      <c r="Q117" s="530" t="s">
        <v>301</v>
      </c>
    </row>
    <row r="118" spans="1:16" ht="8.25" customHeight="1" thickBot="1" thickTop="1">
      <c r="A118" s="11"/>
      <c r="B118" s="10"/>
      <c r="C118" s="9"/>
      <c r="D118" s="9"/>
      <c r="E118" s="9"/>
      <c r="F118" s="9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</row>
    <row r="119" spans="1:17" ht="15.75" customHeight="1" thickTop="1">
      <c r="A119" s="322"/>
      <c r="B119" s="323" t="s">
        <v>26</v>
      </c>
      <c r="C119" s="310"/>
      <c r="D119" s="304"/>
      <c r="E119" s="304"/>
      <c r="F119" s="304"/>
      <c r="G119" s="539"/>
      <c r="H119" s="540"/>
      <c r="I119" s="540"/>
      <c r="J119" s="540"/>
      <c r="K119" s="541"/>
      <c r="L119" s="539"/>
      <c r="M119" s="540"/>
      <c r="N119" s="540"/>
      <c r="O119" s="540"/>
      <c r="P119" s="541"/>
      <c r="Q119" s="536"/>
    </row>
    <row r="120" spans="1:17" ht="15.75" customHeight="1">
      <c r="A120" s="309">
        <v>1</v>
      </c>
      <c r="B120" s="330" t="s">
        <v>78</v>
      </c>
      <c r="C120" s="320">
        <v>5295192</v>
      </c>
      <c r="D120" s="312" t="s">
        <v>12</v>
      </c>
      <c r="E120" s="312" t="s">
        <v>338</v>
      </c>
      <c r="F120" s="320">
        <v>-100</v>
      </c>
      <c r="G120" s="326">
        <v>12246</v>
      </c>
      <c r="H120" s="327">
        <v>12220</v>
      </c>
      <c r="I120" s="327">
        <f>G120-H120</f>
        <v>26</v>
      </c>
      <c r="J120" s="327">
        <f>$F120*I120</f>
        <v>-2600</v>
      </c>
      <c r="K120" s="328">
        <f>J120/1000000</f>
        <v>-0.0026</v>
      </c>
      <c r="L120" s="326">
        <v>103648</v>
      </c>
      <c r="M120" s="327">
        <v>103187</v>
      </c>
      <c r="N120" s="327">
        <f>L120-M120</f>
        <v>461</v>
      </c>
      <c r="O120" s="327">
        <f>$F120*N120</f>
        <v>-46100</v>
      </c>
      <c r="P120" s="328">
        <f>O120/1000000</f>
        <v>-0.0461</v>
      </c>
      <c r="Q120" s="450"/>
    </row>
    <row r="121" spans="1:17" ht="16.5">
      <c r="A121" s="309"/>
      <c r="B121" s="331" t="s">
        <v>38</v>
      </c>
      <c r="C121" s="320"/>
      <c r="D121" s="334"/>
      <c r="E121" s="334"/>
      <c r="F121" s="320"/>
      <c r="G121" s="326"/>
      <c r="H121" s="327"/>
      <c r="I121" s="327"/>
      <c r="J121" s="327"/>
      <c r="K121" s="328"/>
      <c r="L121" s="326"/>
      <c r="M121" s="327"/>
      <c r="N121" s="327"/>
      <c r="O121" s="327"/>
      <c r="P121" s="328"/>
      <c r="Q121" s="450"/>
    </row>
    <row r="122" spans="1:17" ht="16.5">
      <c r="A122" s="309">
        <v>2</v>
      </c>
      <c r="B122" s="330" t="s">
        <v>39</v>
      </c>
      <c r="C122" s="320">
        <v>5128435</v>
      </c>
      <c r="D122" s="333" t="s">
        <v>12</v>
      </c>
      <c r="E122" s="312" t="s">
        <v>338</v>
      </c>
      <c r="F122" s="320">
        <v>-800</v>
      </c>
      <c r="G122" s="326">
        <v>289</v>
      </c>
      <c r="H122" s="327">
        <v>174</v>
      </c>
      <c r="I122" s="327">
        <f>G122-H122</f>
        <v>115</v>
      </c>
      <c r="J122" s="327">
        <f>$F122*I122</f>
        <v>-92000</v>
      </c>
      <c r="K122" s="328">
        <f>J122/1000000</f>
        <v>-0.092</v>
      </c>
      <c r="L122" s="326">
        <v>8921</v>
      </c>
      <c r="M122" s="327">
        <v>8921</v>
      </c>
      <c r="N122" s="327">
        <f>L122-M122</f>
        <v>0</v>
      </c>
      <c r="O122" s="327">
        <f>$F122*N122</f>
        <v>0</v>
      </c>
      <c r="P122" s="328">
        <f>O122/1000000</f>
        <v>0</v>
      </c>
      <c r="Q122" s="450"/>
    </row>
    <row r="123" spans="1:17" ht="15.75" customHeight="1">
      <c r="A123" s="309"/>
      <c r="B123" s="331" t="s">
        <v>18</v>
      </c>
      <c r="C123" s="320"/>
      <c r="D123" s="333"/>
      <c r="E123" s="312"/>
      <c r="F123" s="320"/>
      <c r="G123" s="326"/>
      <c r="H123" s="327"/>
      <c r="I123" s="327"/>
      <c r="J123" s="327"/>
      <c r="K123" s="328"/>
      <c r="L123" s="326"/>
      <c r="M123" s="327"/>
      <c r="N123" s="327"/>
      <c r="O123" s="327"/>
      <c r="P123" s="328"/>
      <c r="Q123" s="450"/>
    </row>
    <row r="124" spans="1:17" ht="16.5">
      <c r="A124" s="309">
        <v>3</v>
      </c>
      <c r="B124" s="330" t="s">
        <v>19</v>
      </c>
      <c r="C124" s="320">
        <v>4864875</v>
      </c>
      <c r="D124" s="333" t="s">
        <v>12</v>
      </c>
      <c r="E124" s="312" t="s">
        <v>338</v>
      </c>
      <c r="F124" s="320">
        <v>-1000</v>
      </c>
      <c r="G124" s="326">
        <v>1858</v>
      </c>
      <c r="H124" s="327">
        <v>1679</v>
      </c>
      <c r="I124" s="327">
        <f>G124-H124</f>
        <v>179</v>
      </c>
      <c r="J124" s="327">
        <f>$F124*I124</f>
        <v>-179000</v>
      </c>
      <c r="K124" s="328">
        <f>J124/1000000</f>
        <v>-0.179</v>
      </c>
      <c r="L124" s="326">
        <v>606</v>
      </c>
      <c r="M124" s="327">
        <v>606</v>
      </c>
      <c r="N124" s="327">
        <f>L124-M124</f>
        <v>0</v>
      </c>
      <c r="O124" s="327">
        <f>$F124*N124</f>
        <v>0</v>
      </c>
      <c r="P124" s="328">
        <f>O124/1000000</f>
        <v>0</v>
      </c>
      <c r="Q124" s="754"/>
    </row>
    <row r="125" spans="1:17" ht="16.5">
      <c r="A125" s="309">
        <v>4</v>
      </c>
      <c r="B125" s="330" t="s">
        <v>20</v>
      </c>
      <c r="C125" s="320">
        <v>4864914</v>
      </c>
      <c r="D125" s="333" t="s">
        <v>12</v>
      </c>
      <c r="E125" s="312" t="s">
        <v>338</v>
      </c>
      <c r="F125" s="320">
        <v>-400</v>
      </c>
      <c r="G125" s="326">
        <v>4719</v>
      </c>
      <c r="H125" s="327">
        <v>4184</v>
      </c>
      <c r="I125" s="327">
        <f>G125-H125</f>
        <v>535</v>
      </c>
      <c r="J125" s="327">
        <f>$F125*I125</f>
        <v>-214000</v>
      </c>
      <c r="K125" s="328">
        <f>J125/1000000</f>
        <v>-0.214</v>
      </c>
      <c r="L125" s="326">
        <v>486</v>
      </c>
      <c r="M125" s="327">
        <v>486</v>
      </c>
      <c r="N125" s="327">
        <f>L125-M125</f>
        <v>0</v>
      </c>
      <c r="O125" s="327">
        <f>$F125*N125</f>
        <v>0</v>
      </c>
      <c r="P125" s="328">
        <f>O125/1000000</f>
        <v>0</v>
      </c>
      <c r="Q125" s="450"/>
    </row>
    <row r="126" spans="1:17" ht="16.5">
      <c r="A126" s="542"/>
      <c r="B126" s="543" t="s">
        <v>46</v>
      </c>
      <c r="C126" s="308"/>
      <c r="D126" s="312"/>
      <c r="E126" s="312"/>
      <c r="F126" s="544"/>
      <c r="G126" s="545"/>
      <c r="H126" s="546"/>
      <c r="I126" s="327"/>
      <c r="J126" s="327"/>
      <c r="K126" s="328"/>
      <c r="L126" s="545"/>
      <c r="M126" s="546"/>
      <c r="N126" s="327"/>
      <c r="O126" s="327"/>
      <c r="P126" s="328"/>
      <c r="Q126" s="450"/>
    </row>
    <row r="127" spans="1:17" ht="16.5">
      <c r="A127" s="309">
        <v>5</v>
      </c>
      <c r="B127" s="488" t="s">
        <v>47</v>
      </c>
      <c r="C127" s="320">
        <v>4865149</v>
      </c>
      <c r="D127" s="334" t="s">
        <v>12</v>
      </c>
      <c r="E127" s="312" t="s">
        <v>338</v>
      </c>
      <c r="F127" s="320">
        <v>-187.5</v>
      </c>
      <c r="G127" s="326">
        <v>999367</v>
      </c>
      <c r="H127" s="327">
        <v>999584</v>
      </c>
      <c r="I127" s="327">
        <f>G127-H127</f>
        <v>-217</v>
      </c>
      <c r="J127" s="327">
        <f>$F127*I127</f>
        <v>40687.5</v>
      </c>
      <c r="K127" s="328">
        <f>J127/1000000</f>
        <v>0.0406875</v>
      </c>
      <c r="L127" s="326">
        <v>999934</v>
      </c>
      <c r="M127" s="327">
        <v>999934</v>
      </c>
      <c r="N127" s="327">
        <f>L127-M127</f>
        <v>0</v>
      </c>
      <c r="O127" s="327">
        <f>$F127*N127</f>
        <v>0</v>
      </c>
      <c r="P127" s="328">
        <f>O127/1000000</f>
        <v>0</v>
      </c>
      <c r="Q127" s="480"/>
    </row>
    <row r="128" spans="1:17" ht="16.5">
      <c r="A128" s="309"/>
      <c r="B128" s="331" t="s">
        <v>34</v>
      </c>
      <c r="C128" s="320"/>
      <c r="D128" s="334"/>
      <c r="E128" s="312"/>
      <c r="F128" s="320"/>
      <c r="G128" s="326"/>
      <c r="H128" s="327"/>
      <c r="I128" s="327"/>
      <c r="J128" s="327"/>
      <c r="K128" s="328"/>
      <c r="L128" s="326"/>
      <c r="M128" s="327"/>
      <c r="N128" s="327"/>
      <c r="O128" s="327"/>
      <c r="P128" s="328"/>
      <c r="Q128" s="450"/>
    </row>
    <row r="129" spans="1:17" ht="16.5">
      <c r="A129" s="309">
        <v>6</v>
      </c>
      <c r="B129" s="330" t="s">
        <v>352</v>
      </c>
      <c r="C129" s="320">
        <v>5128439</v>
      </c>
      <c r="D129" s="333" t="s">
        <v>12</v>
      </c>
      <c r="E129" s="312" t="s">
        <v>338</v>
      </c>
      <c r="F129" s="320">
        <v>-800</v>
      </c>
      <c r="G129" s="326">
        <v>963601</v>
      </c>
      <c r="H129" s="327">
        <v>969991</v>
      </c>
      <c r="I129" s="327">
        <f>G129-H129</f>
        <v>-6390</v>
      </c>
      <c r="J129" s="327">
        <f>$F129*I129</f>
        <v>5112000</v>
      </c>
      <c r="K129" s="328">
        <f>J129/1000000</f>
        <v>5.112</v>
      </c>
      <c r="L129" s="326">
        <v>998693</v>
      </c>
      <c r="M129" s="327">
        <v>998693</v>
      </c>
      <c r="N129" s="327">
        <f>L129-M129</f>
        <v>0</v>
      </c>
      <c r="O129" s="327">
        <f>$F129*N129</f>
        <v>0</v>
      </c>
      <c r="P129" s="328">
        <f>O129/1000000</f>
        <v>0</v>
      </c>
      <c r="Q129" s="450"/>
    </row>
    <row r="130" spans="1:17" ht="16.5">
      <c r="A130" s="309"/>
      <c r="B130" s="332" t="s">
        <v>375</v>
      </c>
      <c r="C130" s="320"/>
      <c r="D130" s="333"/>
      <c r="E130" s="312"/>
      <c r="F130" s="320"/>
      <c r="G130" s="326"/>
      <c r="H130" s="327"/>
      <c r="I130" s="327"/>
      <c r="J130" s="327"/>
      <c r="K130" s="328"/>
      <c r="L130" s="326"/>
      <c r="M130" s="327"/>
      <c r="N130" s="327"/>
      <c r="O130" s="327"/>
      <c r="P130" s="328"/>
      <c r="Q130" s="450"/>
    </row>
    <row r="131" spans="1:17" s="312" customFormat="1" ht="14.25">
      <c r="A131" s="334">
        <v>7</v>
      </c>
      <c r="B131" s="755" t="s">
        <v>380</v>
      </c>
      <c r="C131" s="350">
        <v>4864971</v>
      </c>
      <c r="D131" s="333" t="s">
        <v>12</v>
      </c>
      <c r="E131" s="312" t="s">
        <v>338</v>
      </c>
      <c r="F131" s="333">
        <v>800</v>
      </c>
      <c r="G131" s="346">
        <v>0</v>
      </c>
      <c r="H131" s="334">
        <v>0</v>
      </c>
      <c r="I131" s="334">
        <f>G131-H131</f>
        <v>0</v>
      </c>
      <c r="J131" s="334">
        <f>$F131*I131</f>
        <v>0</v>
      </c>
      <c r="K131" s="334">
        <f>J131/1000000</f>
        <v>0</v>
      </c>
      <c r="L131" s="346">
        <v>0</v>
      </c>
      <c r="M131" s="334">
        <v>0</v>
      </c>
      <c r="N131" s="334">
        <f>L131-M131</f>
        <v>0</v>
      </c>
      <c r="O131" s="334">
        <f>$F131*N131</f>
        <v>0</v>
      </c>
      <c r="P131" s="334">
        <f>O131/1000000</f>
        <v>0</v>
      </c>
      <c r="Q131" s="473"/>
    </row>
    <row r="132" spans="1:17" s="661" customFormat="1" ht="18" customHeight="1">
      <c r="A132" s="346"/>
      <c r="B132" s="749" t="s">
        <v>443</v>
      </c>
      <c r="C132" s="350"/>
      <c r="D132" s="333"/>
      <c r="E132" s="312"/>
      <c r="F132" s="333"/>
      <c r="G132" s="346"/>
      <c r="H132" s="334"/>
      <c r="I132" s="334"/>
      <c r="J132" s="334"/>
      <c r="K132" s="334"/>
      <c r="L132" s="346"/>
      <c r="M132" s="334"/>
      <c r="N132" s="334"/>
      <c r="O132" s="334"/>
      <c r="P132" s="334"/>
      <c r="Q132" s="473"/>
    </row>
    <row r="133" spans="1:17" s="661" customFormat="1" ht="14.25">
      <c r="A133" s="346">
        <v>8</v>
      </c>
      <c r="B133" s="755" t="s">
        <v>444</v>
      </c>
      <c r="C133" s="350">
        <v>4864952</v>
      </c>
      <c r="D133" s="333" t="s">
        <v>12</v>
      </c>
      <c r="E133" s="312" t="s">
        <v>338</v>
      </c>
      <c r="F133" s="333">
        <v>-625</v>
      </c>
      <c r="G133" s="346">
        <v>996628</v>
      </c>
      <c r="H133" s="334">
        <v>996962</v>
      </c>
      <c r="I133" s="334">
        <f>G133-H133</f>
        <v>-334</v>
      </c>
      <c r="J133" s="334">
        <f>$F133*I133</f>
        <v>208750</v>
      </c>
      <c r="K133" s="334">
        <f>J133/1000000</f>
        <v>0.20875</v>
      </c>
      <c r="L133" s="346">
        <v>999990</v>
      </c>
      <c r="M133" s="334">
        <v>999990</v>
      </c>
      <c r="N133" s="334">
        <f>L133-M133</f>
        <v>0</v>
      </c>
      <c r="O133" s="334">
        <f>$F133*N133</f>
        <v>0</v>
      </c>
      <c r="P133" s="334">
        <f>O133/1000000</f>
        <v>0</v>
      </c>
      <c r="Q133" s="473"/>
    </row>
    <row r="134" spans="1:17" s="661" customFormat="1" ht="14.25">
      <c r="A134" s="346">
        <v>9</v>
      </c>
      <c r="B134" s="755" t="s">
        <v>444</v>
      </c>
      <c r="C134" s="350">
        <v>5129958</v>
      </c>
      <c r="D134" s="333" t="s">
        <v>12</v>
      </c>
      <c r="E134" s="312" t="s">
        <v>338</v>
      </c>
      <c r="F134" s="333">
        <v>-625</v>
      </c>
      <c r="G134" s="346">
        <v>999141</v>
      </c>
      <c r="H134" s="334">
        <v>999037</v>
      </c>
      <c r="I134" s="334">
        <f>G134-H134</f>
        <v>104</v>
      </c>
      <c r="J134" s="334">
        <f>$F134*I134</f>
        <v>-65000</v>
      </c>
      <c r="K134" s="334">
        <f>J134/1000000</f>
        <v>-0.065</v>
      </c>
      <c r="L134" s="346">
        <v>999883</v>
      </c>
      <c r="M134" s="334">
        <v>999883</v>
      </c>
      <c r="N134" s="334">
        <f>L134-M134</f>
        <v>0</v>
      </c>
      <c r="O134" s="334">
        <f>$F134*N134</f>
        <v>0</v>
      </c>
      <c r="P134" s="334">
        <f>O134/1000000</f>
        <v>0</v>
      </c>
      <c r="Q134" s="473"/>
    </row>
    <row r="135" spans="1:17" s="661" customFormat="1" ht="15">
      <c r="A135" s="346"/>
      <c r="B135" s="749" t="s">
        <v>446</v>
      </c>
      <c r="C135" s="350"/>
      <c r="D135" s="333"/>
      <c r="E135" s="312"/>
      <c r="F135" s="333"/>
      <c r="G135" s="346"/>
      <c r="H135" s="334"/>
      <c r="I135" s="334"/>
      <c r="J135" s="334"/>
      <c r="K135" s="334"/>
      <c r="L135" s="346"/>
      <c r="M135" s="334"/>
      <c r="N135" s="334"/>
      <c r="O135" s="334"/>
      <c r="P135" s="334"/>
      <c r="Q135" s="473"/>
    </row>
    <row r="136" spans="1:17" s="661" customFormat="1" ht="14.25">
      <c r="A136" s="346">
        <v>10</v>
      </c>
      <c r="B136" s="755" t="s">
        <v>447</v>
      </c>
      <c r="C136" s="350">
        <v>4865158</v>
      </c>
      <c r="D136" s="333" t="s">
        <v>12</v>
      </c>
      <c r="E136" s="312" t="s">
        <v>338</v>
      </c>
      <c r="F136" s="333">
        <v>-200</v>
      </c>
      <c r="G136" s="346">
        <v>375</v>
      </c>
      <c r="H136" s="334">
        <v>136</v>
      </c>
      <c r="I136" s="334">
        <f>G136-H136</f>
        <v>239</v>
      </c>
      <c r="J136" s="334">
        <f>$F136*I136</f>
        <v>-47800</v>
      </c>
      <c r="K136" s="334">
        <f>J136/1000000</f>
        <v>-0.0478</v>
      </c>
      <c r="L136" s="346">
        <v>11196</v>
      </c>
      <c r="M136" s="334">
        <v>11154</v>
      </c>
      <c r="N136" s="334">
        <f>L136-M136</f>
        <v>42</v>
      </c>
      <c r="O136" s="334">
        <f>$F136*N136</f>
        <v>-8400</v>
      </c>
      <c r="P136" s="334">
        <f>O136/1000000</f>
        <v>-0.0084</v>
      </c>
      <c r="Q136" s="473"/>
    </row>
    <row r="137" spans="1:17" s="661" customFormat="1" ht="14.25">
      <c r="A137" s="346">
        <v>11</v>
      </c>
      <c r="B137" s="755" t="s">
        <v>448</v>
      </c>
      <c r="C137" s="350">
        <v>4864816</v>
      </c>
      <c r="D137" s="333" t="s">
        <v>12</v>
      </c>
      <c r="E137" s="312" t="s">
        <v>338</v>
      </c>
      <c r="F137" s="333">
        <v>-187.5</v>
      </c>
      <c r="G137" s="346">
        <v>998567</v>
      </c>
      <c r="H137" s="334">
        <v>998973</v>
      </c>
      <c r="I137" s="334">
        <f>G137-H137</f>
        <v>-406</v>
      </c>
      <c r="J137" s="334">
        <f>$F137*I137</f>
        <v>76125</v>
      </c>
      <c r="K137" s="334">
        <f>J137/1000000</f>
        <v>0.076125</v>
      </c>
      <c r="L137" s="346">
        <v>5081</v>
      </c>
      <c r="M137" s="334">
        <v>5083</v>
      </c>
      <c r="N137" s="334">
        <f>L137-M137</f>
        <v>-2</v>
      </c>
      <c r="O137" s="334">
        <f>$F137*N137</f>
        <v>375</v>
      </c>
      <c r="P137" s="334">
        <f>O137/1000000</f>
        <v>0.000375</v>
      </c>
      <c r="Q137" s="473"/>
    </row>
    <row r="138" spans="1:17" s="661" customFormat="1" ht="14.25">
      <c r="A138" s="346">
        <v>12</v>
      </c>
      <c r="B138" s="755" t="s">
        <v>449</v>
      </c>
      <c r="C138" s="350">
        <v>4864808</v>
      </c>
      <c r="D138" s="333" t="s">
        <v>12</v>
      </c>
      <c r="E138" s="312" t="s">
        <v>338</v>
      </c>
      <c r="F138" s="333">
        <v>-187.5</v>
      </c>
      <c r="G138" s="346">
        <v>998747</v>
      </c>
      <c r="H138" s="334">
        <v>998789</v>
      </c>
      <c r="I138" s="334">
        <f>G138-H138</f>
        <v>-42</v>
      </c>
      <c r="J138" s="334">
        <f>$F138*I138</f>
        <v>7875</v>
      </c>
      <c r="K138" s="334">
        <f>J138/1000000</f>
        <v>0.007875</v>
      </c>
      <c r="L138" s="346">
        <v>3614</v>
      </c>
      <c r="M138" s="334">
        <v>3614</v>
      </c>
      <c r="N138" s="334">
        <f>L138-M138</f>
        <v>0</v>
      </c>
      <c r="O138" s="334">
        <f>$F138*N138</f>
        <v>0</v>
      </c>
      <c r="P138" s="334">
        <f>O138/1000000</f>
        <v>0</v>
      </c>
      <c r="Q138" s="473"/>
    </row>
    <row r="139" spans="1:17" s="661" customFormat="1" ht="14.25">
      <c r="A139" s="346">
        <v>13</v>
      </c>
      <c r="B139" s="755" t="s">
        <v>450</v>
      </c>
      <c r="C139" s="350">
        <v>4865005</v>
      </c>
      <c r="D139" s="333" t="s">
        <v>12</v>
      </c>
      <c r="E139" s="312" t="s">
        <v>338</v>
      </c>
      <c r="F139" s="333">
        <v>-250</v>
      </c>
      <c r="G139" s="346">
        <v>630</v>
      </c>
      <c r="H139" s="334">
        <v>562</v>
      </c>
      <c r="I139" s="334">
        <f>G139-H139</f>
        <v>68</v>
      </c>
      <c r="J139" s="334">
        <f>$F139*I139</f>
        <v>-17000</v>
      </c>
      <c r="K139" s="334">
        <f>J139/1000000</f>
        <v>-0.017</v>
      </c>
      <c r="L139" s="346">
        <v>5377</v>
      </c>
      <c r="M139" s="334">
        <v>5377</v>
      </c>
      <c r="N139" s="334">
        <f>L139-M139</f>
        <v>0</v>
      </c>
      <c r="O139" s="334">
        <f>$F139*N139</f>
        <v>0</v>
      </c>
      <c r="P139" s="334">
        <f>O139/1000000</f>
        <v>0</v>
      </c>
      <c r="Q139" s="473"/>
    </row>
    <row r="140" spans="1:17" s="752" customFormat="1" ht="15" thickBot="1">
      <c r="A140" s="699">
        <v>14</v>
      </c>
      <c r="B140" s="750" t="s">
        <v>451</v>
      </c>
      <c r="C140" s="751">
        <v>4864822</v>
      </c>
      <c r="D140" s="756" t="s">
        <v>12</v>
      </c>
      <c r="E140" s="752" t="s">
        <v>338</v>
      </c>
      <c r="F140" s="751">
        <v>-100</v>
      </c>
      <c r="G140" s="699">
        <v>999791</v>
      </c>
      <c r="H140" s="751">
        <v>1000051</v>
      </c>
      <c r="I140" s="751">
        <f>G140-H140</f>
        <v>-260</v>
      </c>
      <c r="J140" s="751">
        <f>$F140*I140</f>
        <v>26000</v>
      </c>
      <c r="K140" s="751">
        <f>J140/1000000</f>
        <v>0.026</v>
      </c>
      <c r="L140" s="699">
        <v>16817</v>
      </c>
      <c r="M140" s="751">
        <v>16764</v>
      </c>
      <c r="N140" s="751">
        <f>L140-M140</f>
        <v>53</v>
      </c>
      <c r="O140" s="751">
        <f>$F140*N140</f>
        <v>-5300</v>
      </c>
      <c r="P140" s="751">
        <f>O140/1000000</f>
        <v>-0.0053</v>
      </c>
      <c r="Q140" s="757"/>
    </row>
    <row r="141" ht="15.75" thickTop="1">
      <c r="L141" s="327"/>
    </row>
    <row r="142" spans="2:16" ht="18">
      <c r="B142" s="302" t="s">
        <v>302</v>
      </c>
      <c r="K142" s="146">
        <f>SUM(K120:K140)</f>
        <v>4.8540375000000004</v>
      </c>
      <c r="P142" s="146">
        <f>SUM(P120:P140)</f>
        <v>-0.059425</v>
      </c>
    </row>
    <row r="143" spans="11:16" ht="15.75">
      <c r="K143" s="81"/>
      <c r="P143" s="81"/>
    </row>
    <row r="144" spans="11:16" ht="15.75">
      <c r="K144" s="81"/>
      <c r="P144" s="81"/>
    </row>
    <row r="145" spans="11:16" ht="15.75">
      <c r="K145" s="81"/>
      <c r="P145" s="81"/>
    </row>
    <row r="146" spans="11:16" ht="15.75">
      <c r="K146" s="81"/>
      <c r="P146" s="81"/>
    </row>
    <row r="147" spans="11:16" ht="15.75">
      <c r="K147" s="81"/>
      <c r="P147" s="81"/>
    </row>
    <row r="148" ht="13.5" thickBot="1"/>
    <row r="149" spans="1:17" ht="31.5" customHeight="1">
      <c r="A149" s="132" t="s">
        <v>237</v>
      </c>
      <c r="B149" s="133"/>
      <c r="C149" s="133"/>
      <c r="D149" s="134"/>
      <c r="E149" s="135"/>
      <c r="F149" s="134"/>
      <c r="G149" s="134"/>
      <c r="H149" s="133"/>
      <c r="I149" s="136"/>
      <c r="J149" s="137"/>
      <c r="K149" s="138"/>
      <c r="L149" s="548"/>
      <c r="M149" s="548"/>
      <c r="N149" s="548"/>
      <c r="O149" s="548"/>
      <c r="P149" s="548"/>
      <c r="Q149" s="549"/>
    </row>
    <row r="150" spans="1:17" ht="28.5" customHeight="1">
      <c r="A150" s="139" t="s">
        <v>299</v>
      </c>
      <c r="B150" s="78"/>
      <c r="C150" s="78"/>
      <c r="D150" s="78"/>
      <c r="E150" s="79"/>
      <c r="F150" s="78"/>
      <c r="G150" s="78"/>
      <c r="H150" s="78"/>
      <c r="I150" s="80"/>
      <c r="J150" s="78"/>
      <c r="K150" s="131">
        <f>K109</f>
        <v>-77.34812206</v>
      </c>
      <c r="L150" s="484"/>
      <c r="M150" s="484"/>
      <c r="N150" s="484"/>
      <c r="O150" s="484"/>
      <c r="P150" s="131">
        <f>P109</f>
        <v>0.16156662000000002</v>
      </c>
      <c r="Q150" s="550"/>
    </row>
    <row r="151" spans="1:17" ht="28.5" customHeight="1">
      <c r="A151" s="139" t="s">
        <v>300</v>
      </c>
      <c r="B151" s="78"/>
      <c r="C151" s="78"/>
      <c r="D151" s="78"/>
      <c r="E151" s="79"/>
      <c r="F151" s="78"/>
      <c r="G151" s="78"/>
      <c r="H151" s="78"/>
      <c r="I151" s="80"/>
      <c r="J151" s="78"/>
      <c r="K151" s="131">
        <f>K142</f>
        <v>4.8540375000000004</v>
      </c>
      <c r="L151" s="484"/>
      <c r="M151" s="484"/>
      <c r="N151" s="484"/>
      <c r="O151" s="484"/>
      <c r="P151" s="131">
        <f>P142</f>
        <v>-0.059425</v>
      </c>
      <c r="Q151" s="550"/>
    </row>
    <row r="152" spans="1:17" ht="28.5" customHeight="1">
      <c r="A152" s="139" t="s">
        <v>238</v>
      </c>
      <c r="B152" s="78"/>
      <c r="C152" s="78"/>
      <c r="D152" s="78"/>
      <c r="E152" s="79"/>
      <c r="F152" s="78"/>
      <c r="G152" s="78"/>
      <c r="H152" s="78"/>
      <c r="I152" s="80"/>
      <c r="J152" s="78"/>
      <c r="K152" s="131">
        <f>'ROHTAK ROAD'!K43</f>
        <v>1.725675</v>
      </c>
      <c r="L152" s="484"/>
      <c r="M152" s="484"/>
      <c r="N152" s="484"/>
      <c r="O152" s="484"/>
      <c r="P152" s="131">
        <f>'ROHTAK ROAD'!P43</f>
        <v>0.0066</v>
      </c>
      <c r="Q152" s="550"/>
    </row>
    <row r="153" spans="1:17" ht="27.75" customHeight="1" thickBot="1">
      <c r="A153" s="141" t="s">
        <v>239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406">
        <f>SUM(K150:K152)</f>
        <v>-70.76840956</v>
      </c>
      <c r="L153" s="551"/>
      <c r="M153" s="551"/>
      <c r="N153" s="551"/>
      <c r="O153" s="551"/>
      <c r="P153" s="406">
        <f>SUM(P150:P152)</f>
        <v>0.10874162000000001</v>
      </c>
      <c r="Q153" s="552"/>
    </row>
    <row r="157" ht="13.5" thickBot="1">
      <c r="A157" s="230"/>
    </row>
    <row r="158" spans="1:17" ht="12.75">
      <c r="A158" s="553"/>
      <c r="B158" s="554"/>
      <c r="C158" s="554"/>
      <c r="D158" s="554"/>
      <c r="E158" s="554"/>
      <c r="F158" s="554"/>
      <c r="G158" s="554"/>
      <c r="H158" s="548"/>
      <c r="I158" s="548"/>
      <c r="J158" s="548"/>
      <c r="K158" s="548"/>
      <c r="L158" s="548"/>
      <c r="M158" s="548"/>
      <c r="N158" s="548"/>
      <c r="O158" s="548"/>
      <c r="P158" s="548"/>
      <c r="Q158" s="549"/>
    </row>
    <row r="159" spans="1:17" ht="23.25">
      <c r="A159" s="555" t="s">
        <v>319</v>
      </c>
      <c r="B159" s="556"/>
      <c r="C159" s="556"/>
      <c r="D159" s="556"/>
      <c r="E159" s="556"/>
      <c r="F159" s="556"/>
      <c r="G159" s="556"/>
      <c r="H159" s="484"/>
      <c r="I159" s="484"/>
      <c r="J159" s="484"/>
      <c r="K159" s="484"/>
      <c r="L159" s="484"/>
      <c r="M159" s="484"/>
      <c r="N159" s="484"/>
      <c r="O159" s="484"/>
      <c r="P159" s="484"/>
      <c r="Q159" s="550"/>
    </row>
    <row r="160" spans="1:17" ht="12.75">
      <c r="A160" s="557"/>
      <c r="B160" s="556"/>
      <c r="C160" s="556"/>
      <c r="D160" s="556"/>
      <c r="E160" s="556"/>
      <c r="F160" s="556"/>
      <c r="G160" s="556"/>
      <c r="H160" s="484"/>
      <c r="I160" s="484"/>
      <c r="J160" s="484"/>
      <c r="K160" s="484"/>
      <c r="L160" s="484"/>
      <c r="M160" s="484"/>
      <c r="N160" s="484"/>
      <c r="O160" s="484"/>
      <c r="P160" s="484"/>
      <c r="Q160" s="550"/>
    </row>
    <row r="161" spans="1:17" ht="15.75">
      <c r="A161" s="558"/>
      <c r="B161" s="559"/>
      <c r="C161" s="559"/>
      <c r="D161" s="559"/>
      <c r="E161" s="559"/>
      <c r="F161" s="559"/>
      <c r="G161" s="559"/>
      <c r="H161" s="484"/>
      <c r="I161" s="484"/>
      <c r="J161" s="484"/>
      <c r="K161" s="560" t="s">
        <v>331</v>
      </c>
      <c r="L161" s="484"/>
      <c r="M161" s="484"/>
      <c r="N161" s="484"/>
      <c r="O161" s="484"/>
      <c r="P161" s="560" t="s">
        <v>332</v>
      </c>
      <c r="Q161" s="550"/>
    </row>
    <row r="162" spans="1:17" ht="12.75">
      <c r="A162" s="561"/>
      <c r="B162" s="90"/>
      <c r="C162" s="90"/>
      <c r="D162" s="90"/>
      <c r="E162" s="90"/>
      <c r="F162" s="90"/>
      <c r="G162" s="90"/>
      <c r="H162" s="484"/>
      <c r="I162" s="484"/>
      <c r="J162" s="484"/>
      <c r="K162" s="484"/>
      <c r="L162" s="484"/>
      <c r="M162" s="484"/>
      <c r="N162" s="484"/>
      <c r="O162" s="484"/>
      <c r="P162" s="484"/>
      <c r="Q162" s="550"/>
    </row>
    <row r="163" spans="1:17" ht="12.75">
      <c r="A163" s="561"/>
      <c r="B163" s="90"/>
      <c r="C163" s="90"/>
      <c r="D163" s="90"/>
      <c r="E163" s="90"/>
      <c r="F163" s="90"/>
      <c r="G163" s="90"/>
      <c r="H163" s="484"/>
      <c r="I163" s="484"/>
      <c r="J163" s="484"/>
      <c r="K163" s="484"/>
      <c r="L163" s="484"/>
      <c r="M163" s="484"/>
      <c r="N163" s="484"/>
      <c r="O163" s="484"/>
      <c r="P163" s="484"/>
      <c r="Q163" s="550"/>
    </row>
    <row r="164" spans="1:17" ht="24.75" customHeight="1">
      <c r="A164" s="562" t="s">
        <v>322</v>
      </c>
      <c r="B164" s="563"/>
      <c r="C164" s="563"/>
      <c r="D164" s="564"/>
      <c r="E164" s="564"/>
      <c r="F164" s="565"/>
      <c r="G164" s="564"/>
      <c r="H164" s="484"/>
      <c r="I164" s="484"/>
      <c r="J164" s="484"/>
      <c r="K164" s="566">
        <f>K153</f>
        <v>-70.76840956</v>
      </c>
      <c r="L164" s="564" t="s">
        <v>320</v>
      </c>
      <c r="M164" s="484"/>
      <c r="N164" s="484"/>
      <c r="O164" s="484"/>
      <c r="P164" s="566">
        <f>P153</f>
        <v>0.10874162000000001</v>
      </c>
      <c r="Q164" s="567" t="s">
        <v>320</v>
      </c>
    </row>
    <row r="165" spans="1:17" ht="15">
      <c r="A165" s="568"/>
      <c r="B165" s="569"/>
      <c r="C165" s="569"/>
      <c r="D165" s="556"/>
      <c r="E165" s="556"/>
      <c r="F165" s="570"/>
      <c r="G165" s="556"/>
      <c r="H165" s="484"/>
      <c r="I165" s="484"/>
      <c r="J165" s="484"/>
      <c r="K165" s="546"/>
      <c r="L165" s="556"/>
      <c r="M165" s="484"/>
      <c r="N165" s="484"/>
      <c r="O165" s="484"/>
      <c r="P165" s="546"/>
      <c r="Q165" s="571"/>
    </row>
    <row r="166" spans="1:17" ht="22.5" customHeight="1">
      <c r="A166" s="572" t="s">
        <v>321</v>
      </c>
      <c r="B166" s="41"/>
      <c r="C166" s="41"/>
      <c r="D166" s="556"/>
      <c r="E166" s="556"/>
      <c r="F166" s="573"/>
      <c r="G166" s="564"/>
      <c r="H166" s="484"/>
      <c r="I166" s="484"/>
      <c r="J166" s="484"/>
      <c r="K166" s="566">
        <f>'STEPPED UP GENCO'!K39</f>
        <v>0.35925102930000014</v>
      </c>
      <c r="L166" s="564" t="s">
        <v>320</v>
      </c>
      <c r="M166" s="484"/>
      <c r="N166" s="484"/>
      <c r="O166" s="484"/>
      <c r="P166" s="566">
        <f>'STEPPED UP GENCO'!P39</f>
        <v>-0.49635633600000006</v>
      </c>
      <c r="Q166" s="567" t="s">
        <v>320</v>
      </c>
    </row>
    <row r="167" spans="1:17" ht="12.75">
      <c r="A167" s="574"/>
      <c r="B167" s="484"/>
      <c r="C167" s="484"/>
      <c r="D167" s="484"/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550"/>
    </row>
    <row r="168" spans="1:17" ht="2.25" customHeight="1">
      <c r="A168" s="574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550"/>
    </row>
    <row r="169" spans="1:17" ht="7.5" customHeight="1">
      <c r="A169" s="574"/>
      <c r="B169" s="484"/>
      <c r="C169" s="484"/>
      <c r="D169" s="484"/>
      <c r="E169" s="484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4"/>
      <c r="Q169" s="550"/>
    </row>
    <row r="170" spans="1:17" ht="21" thickBot="1">
      <c r="A170" s="575"/>
      <c r="B170" s="551"/>
      <c r="C170" s="551"/>
      <c r="D170" s="551"/>
      <c r="E170" s="551"/>
      <c r="F170" s="551"/>
      <c r="G170" s="551"/>
      <c r="H170" s="576"/>
      <c r="I170" s="576"/>
      <c r="J170" s="577" t="s">
        <v>323</v>
      </c>
      <c r="K170" s="578">
        <f>SUM(K164:K169)</f>
        <v>-70.4091585307</v>
      </c>
      <c r="L170" s="576" t="s">
        <v>320</v>
      </c>
      <c r="M170" s="579"/>
      <c r="N170" s="551"/>
      <c r="O170" s="551"/>
      <c r="P170" s="578">
        <f>SUM(P164:P169)</f>
        <v>-0.3876147160000001</v>
      </c>
      <c r="Q170" s="580" t="s">
        <v>320</v>
      </c>
    </row>
  </sheetData>
  <sheetProtection/>
  <printOptions horizontalCentered="1"/>
  <pageMargins left="0.39" right="0.25" top="0.36" bottom="0" header="0.38" footer="0.5"/>
  <pageSetup horizontalDpi="1200" verticalDpi="1200" orientation="landscape" paperSize="9" scale="43" r:id="rId1"/>
  <rowBreaks count="2" manualBreakCount="2">
    <brk id="62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H17" sqref="H17"/>
    </sheetView>
  </sheetViews>
  <sheetFormatPr defaultColWidth="9.140625" defaultRowHeight="12.75"/>
  <cols>
    <col min="1" max="1" width="6.8515625" style="446" customWidth="1"/>
    <col min="2" max="2" width="12.00390625" style="446" customWidth="1"/>
    <col min="3" max="3" width="9.8515625" style="446" bestFit="1" customWidth="1"/>
    <col min="4" max="5" width="9.140625" style="446" customWidth="1"/>
    <col min="6" max="6" width="9.28125" style="446" bestFit="1" customWidth="1"/>
    <col min="7" max="7" width="13.00390625" style="446" customWidth="1"/>
    <col min="8" max="8" width="12.140625" style="446" customWidth="1"/>
    <col min="9" max="9" width="9.28125" style="446" bestFit="1" customWidth="1"/>
    <col min="10" max="10" width="10.57421875" style="446" bestFit="1" customWidth="1"/>
    <col min="11" max="11" width="10.00390625" style="446" customWidth="1"/>
    <col min="12" max="13" width="11.8515625" style="446" customWidth="1"/>
    <col min="14" max="14" width="9.28125" style="446" bestFit="1" customWidth="1"/>
    <col min="15" max="15" width="10.57421875" style="446" bestFit="1" customWidth="1"/>
    <col min="16" max="16" width="12.7109375" style="446" customWidth="1"/>
    <col min="17" max="17" width="12.28125" style="446" customWidth="1"/>
    <col min="18" max="16384" width="9.140625" style="446" customWidth="1"/>
  </cols>
  <sheetData>
    <row r="1" spans="1:16" ht="24" thickBot="1">
      <c r="A1" s="3"/>
      <c r="G1" s="484"/>
      <c r="H1" s="484"/>
      <c r="I1" s="42" t="s">
        <v>387</v>
      </c>
      <c r="J1" s="484"/>
      <c r="K1" s="484"/>
      <c r="L1" s="484"/>
      <c r="M1" s="484"/>
      <c r="N1" s="42" t="s">
        <v>388</v>
      </c>
      <c r="O1" s="484"/>
      <c r="P1" s="484"/>
    </row>
    <row r="2" spans="1:17" ht="39.75" thickBot="1" thickTop="1">
      <c r="A2" s="505" t="s">
        <v>8</v>
      </c>
      <c r="B2" s="506" t="s">
        <v>9</v>
      </c>
      <c r="C2" s="507" t="s">
        <v>1</v>
      </c>
      <c r="D2" s="507" t="s">
        <v>2</v>
      </c>
      <c r="E2" s="507" t="s">
        <v>3</v>
      </c>
      <c r="F2" s="507" t="s">
        <v>10</v>
      </c>
      <c r="G2" s="505" t="str">
        <f>NDPL!G5</f>
        <v>FINAL READING 30/11/2018</v>
      </c>
      <c r="H2" s="507" t="str">
        <f>NDPL!H5</f>
        <v>INTIAL READING 01/11/2018</v>
      </c>
      <c r="I2" s="507" t="s">
        <v>4</v>
      </c>
      <c r="J2" s="507" t="s">
        <v>5</v>
      </c>
      <c r="K2" s="507" t="s">
        <v>6</v>
      </c>
      <c r="L2" s="505" t="str">
        <f>NDPL!G5</f>
        <v>FINAL READING 30/11/2018</v>
      </c>
      <c r="M2" s="507" t="str">
        <f>NDPL!H5</f>
        <v>INTIAL READING 01/11/2018</v>
      </c>
      <c r="N2" s="507" t="s">
        <v>4</v>
      </c>
      <c r="O2" s="507" t="s">
        <v>5</v>
      </c>
      <c r="P2" s="530" t="s">
        <v>6</v>
      </c>
      <c r="Q2" s="685"/>
    </row>
    <row r="3" ht="14.25" thickBot="1" thickTop="1"/>
    <row r="4" spans="1:17" ht="13.5" thickTop="1">
      <c r="A4" s="459"/>
      <c r="B4" s="243" t="s">
        <v>333</v>
      </c>
      <c r="C4" s="458"/>
      <c r="D4" s="458"/>
      <c r="E4" s="458"/>
      <c r="F4" s="588"/>
      <c r="G4" s="459"/>
      <c r="H4" s="458"/>
      <c r="I4" s="458"/>
      <c r="J4" s="458"/>
      <c r="K4" s="588"/>
      <c r="L4" s="459"/>
      <c r="M4" s="458"/>
      <c r="N4" s="458"/>
      <c r="O4" s="458"/>
      <c r="P4" s="588"/>
      <c r="Q4" s="536"/>
    </row>
    <row r="5" spans="1:17" ht="12.75">
      <c r="A5" s="686"/>
      <c r="B5" s="120" t="s">
        <v>337</v>
      </c>
      <c r="C5" s="121" t="s">
        <v>272</v>
      </c>
      <c r="D5" s="484"/>
      <c r="E5" s="484"/>
      <c r="F5" s="679"/>
      <c r="G5" s="686"/>
      <c r="H5" s="484"/>
      <c r="I5" s="484"/>
      <c r="J5" s="484"/>
      <c r="K5" s="679"/>
      <c r="L5" s="686"/>
      <c r="M5" s="484"/>
      <c r="N5" s="484"/>
      <c r="O5" s="484"/>
      <c r="P5" s="679"/>
      <c r="Q5" s="450"/>
    </row>
    <row r="6" spans="1:17" ht="15">
      <c r="A6" s="483">
        <v>1</v>
      </c>
      <c r="B6" s="484" t="s">
        <v>334</v>
      </c>
      <c r="C6" s="485">
        <v>5100238</v>
      </c>
      <c r="D6" s="118" t="s">
        <v>12</v>
      </c>
      <c r="E6" s="118" t="s">
        <v>274</v>
      </c>
      <c r="F6" s="486">
        <v>750</v>
      </c>
      <c r="G6" s="326">
        <v>21832</v>
      </c>
      <c r="H6" s="263">
        <v>20516</v>
      </c>
      <c r="I6" s="385">
        <f>G6-H6</f>
        <v>1316</v>
      </c>
      <c r="J6" s="385">
        <f>$F6*I6</f>
        <v>987000</v>
      </c>
      <c r="K6" s="469">
        <f>J6/1000000</f>
        <v>0.987</v>
      </c>
      <c r="L6" s="326">
        <v>999899</v>
      </c>
      <c r="M6" s="263">
        <v>999899</v>
      </c>
      <c r="N6" s="385">
        <f>L6-M6</f>
        <v>0</v>
      </c>
      <c r="O6" s="385">
        <f>$F6*N6</f>
        <v>0</v>
      </c>
      <c r="P6" s="469">
        <f>O6/1000000</f>
        <v>0</v>
      </c>
      <c r="Q6" s="462"/>
    </row>
    <row r="7" spans="1:17" ht="15">
      <c r="A7" s="483">
        <v>2</v>
      </c>
      <c r="B7" s="484" t="s">
        <v>335</v>
      </c>
      <c r="C7" s="485">
        <v>5295188</v>
      </c>
      <c r="D7" s="118" t="s">
        <v>12</v>
      </c>
      <c r="E7" s="118" t="s">
        <v>274</v>
      </c>
      <c r="F7" s="486">
        <v>1500</v>
      </c>
      <c r="G7" s="326">
        <v>15545</v>
      </c>
      <c r="H7" s="327">
        <v>11777</v>
      </c>
      <c r="I7" s="385">
        <f>G7-H7</f>
        <v>3768</v>
      </c>
      <c r="J7" s="385">
        <f>$F7*I7</f>
        <v>5652000</v>
      </c>
      <c r="K7" s="469">
        <f>J7/1000000</f>
        <v>5.652</v>
      </c>
      <c r="L7" s="326">
        <v>33</v>
      </c>
      <c r="M7" s="327">
        <v>33</v>
      </c>
      <c r="N7" s="385">
        <f>L7-M7</f>
        <v>0</v>
      </c>
      <c r="O7" s="385">
        <f>$F7*N7</f>
        <v>0</v>
      </c>
      <c r="P7" s="469">
        <f>O7/1000000</f>
        <v>0</v>
      </c>
      <c r="Q7" s="450"/>
    </row>
    <row r="8" spans="1:17" s="524" customFormat="1" ht="15">
      <c r="A8" s="515">
        <v>3</v>
      </c>
      <c r="B8" s="516" t="s">
        <v>336</v>
      </c>
      <c r="C8" s="517">
        <v>4864840</v>
      </c>
      <c r="D8" s="518" t="s">
        <v>12</v>
      </c>
      <c r="E8" s="518" t="s">
        <v>274</v>
      </c>
      <c r="F8" s="519">
        <v>750</v>
      </c>
      <c r="G8" s="520">
        <v>833679</v>
      </c>
      <c r="H8" s="327">
        <v>839292</v>
      </c>
      <c r="I8" s="521">
        <f>G8-H8</f>
        <v>-5613</v>
      </c>
      <c r="J8" s="521">
        <f>$F8*I8</f>
        <v>-4209750</v>
      </c>
      <c r="K8" s="522">
        <f>J8/1000000</f>
        <v>-4.20975</v>
      </c>
      <c r="L8" s="520">
        <v>998653</v>
      </c>
      <c r="M8" s="327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3"/>
      <c r="B9" s="484"/>
      <c r="C9" s="485"/>
      <c r="D9" s="484"/>
      <c r="E9" s="484"/>
      <c r="F9" s="486"/>
      <c r="G9" s="483"/>
      <c r="H9" s="485"/>
      <c r="I9" s="484"/>
      <c r="J9" s="484"/>
      <c r="K9" s="679"/>
      <c r="L9" s="483"/>
      <c r="M9" s="485"/>
      <c r="N9" s="484"/>
      <c r="O9" s="484"/>
      <c r="P9" s="679"/>
      <c r="Q9" s="450"/>
    </row>
    <row r="10" spans="1:17" ht="12.75">
      <c r="A10" s="686"/>
      <c r="B10" s="484"/>
      <c r="C10" s="484"/>
      <c r="D10" s="484"/>
      <c r="E10" s="484"/>
      <c r="F10" s="679"/>
      <c r="G10" s="483"/>
      <c r="H10" s="485"/>
      <c r="I10" s="484"/>
      <c r="J10" s="484"/>
      <c r="K10" s="679"/>
      <c r="L10" s="483"/>
      <c r="M10" s="485"/>
      <c r="N10" s="484"/>
      <c r="O10" s="484"/>
      <c r="P10" s="679"/>
      <c r="Q10" s="450"/>
    </row>
    <row r="11" spans="1:17" ht="12.75">
      <c r="A11" s="686"/>
      <c r="B11" s="484"/>
      <c r="C11" s="484"/>
      <c r="D11" s="484"/>
      <c r="E11" s="484"/>
      <c r="F11" s="679"/>
      <c r="G11" s="483"/>
      <c r="H11" s="485"/>
      <c r="I11" s="484"/>
      <c r="J11" s="484"/>
      <c r="K11" s="679"/>
      <c r="L11" s="483"/>
      <c r="M11" s="485"/>
      <c r="N11" s="484"/>
      <c r="O11" s="484"/>
      <c r="P11" s="679"/>
      <c r="Q11" s="450"/>
    </row>
    <row r="12" spans="1:17" ht="12.75">
      <c r="A12" s="686"/>
      <c r="B12" s="484"/>
      <c r="C12" s="484"/>
      <c r="D12" s="484"/>
      <c r="E12" s="484"/>
      <c r="F12" s="679"/>
      <c r="G12" s="483"/>
      <c r="H12" s="485"/>
      <c r="I12" s="121" t="s">
        <v>310</v>
      </c>
      <c r="J12" s="484"/>
      <c r="K12" s="531">
        <f>SUM(K6:K8)</f>
        <v>2.4292500000000006</v>
      </c>
      <c r="L12" s="483"/>
      <c r="M12" s="485"/>
      <c r="N12" s="121" t="s">
        <v>310</v>
      </c>
      <c r="O12" s="484"/>
      <c r="P12" s="531">
        <f>SUM(P6:P8)</f>
        <v>0</v>
      </c>
      <c r="Q12" s="450"/>
    </row>
    <row r="13" spans="1:17" ht="12.75">
      <c r="A13" s="686"/>
      <c r="B13" s="484"/>
      <c r="C13" s="484"/>
      <c r="D13" s="484"/>
      <c r="E13" s="484"/>
      <c r="F13" s="679"/>
      <c r="G13" s="483"/>
      <c r="H13" s="485"/>
      <c r="I13" s="296"/>
      <c r="J13" s="484"/>
      <c r="K13" s="183"/>
      <c r="L13" s="483"/>
      <c r="M13" s="485"/>
      <c r="N13" s="296"/>
      <c r="O13" s="484"/>
      <c r="P13" s="183"/>
      <c r="Q13" s="450"/>
    </row>
    <row r="14" spans="1:17" ht="12.75">
      <c r="A14" s="686"/>
      <c r="B14" s="484"/>
      <c r="C14" s="484"/>
      <c r="D14" s="484"/>
      <c r="E14" s="484"/>
      <c r="F14" s="679"/>
      <c r="G14" s="483"/>
      <c r="H14" s="485"/>
      <c r="I14" s="484"/>
      <c r="J14" s="484"/>
      <c r="K14" s="679"/>
      <c r="L14" s="483"/>
      <c r="M14" s="485"/>
      <c r="N14" s="484"/>
      <c r="O14" s="484"/>
      <c r="P14" s="679"/>
      <c r="Q14" s="450"/>
    </row>
    <row r="15" spans="1:17" ht="12.75">
      <c r="A15" s="686"/>
      <c r="B15" s="114" t="s">
        <v>151</v>
      </c>
      <c r="C15" s="484"/>
      <c r="D15" s="484"/>
      <c r="E15" s="484"/>
      <c r="F15" s="679"/>
      <c r="G15" s="483"/>
      <c r="H15" s="485"/>
      <c r="I15" s="484"/>
      <c r="J15" s="484"/>
      <c r="K15" s="679"/>
      <c r="L15" s="483"/>
      <c r="M15" s="485"/>
      <c r="N15" s="484"/>
      <c r="O15" s="484"/>
      <c r="P15" s="679"/>
      <c r="Q15" s="450"/>
    </row>
    <row r="16" spans="1:17" ht="12.75">
      <c r="A16" s="687"/>
      <c r="B16" s="114" t="s">
        <v>271</v>
      </c>
      <c r="C16" s="105" t="s">
        <v>272</v>
      </c>
      <c r="D16" s="105"/>
      <c r="E16" s="106"/>
      <c r="F16" s="107"/>
      <c r="G16" s="108"/>
      <c r="H16" s="485"/>
      <c r="I16" s="484"/>
      <c r="J16" s="484"/>
      <c r="K16" s="679"/>
      <c r="L16" s="483"/>
      <c r="M16" s="485"/>
      <c r="N16" s="484"/>
      <c r="O16" s="484"/>
      <c r="P16" s="679"/>
      <c r="Q16" s="450"/>
    </row>
    <row r="17" spans="1:17" ht="15">
      <c r="A17" s="108">
        <v>1</v>
      </c>
      <c r="B17" s="109" t="s">
        <v>273</v>
      </c>
      <c r="C17" s="110">
        <v>5100232</v>
      </c>
      <c r="D17" s="111" t="s">
        <v>12</v>
      </c>
      <c r="E17" s="111" t="s">
        <v>274</v>
      </c>
      <c r="F17" s="112">
        <v>5000</v>
      </c>
      <c r="G17" s="326">
        <v>1379</v>
      </c>
      <c r="H17" s="263">
        <v>1429</v>
      </c>
      <c r="I17" s="385">
        <f>G17-H17</f>
        <v>-50</v>
      </c>
      <c r="J17" s="385">
        <f>$F17*I17</f>
        <v>-250000</v>
      </c>
      <c r="K17" s="469">
        <f>J17/1000000</f>
        <v>-0.25</v>
      </c>
      <c r="L17" s="326">
        <v>12856</v>
      </c>
      <c r="M17" s="263">
        <v>12856</v>
      </c>
      <c r="N17" s="385">
        <f>L17-M17</f>
        <v>0</v>
      </c>
      <c r="O17" s="385">
        <f>$F17*N17</f>
        <v>0</v>
      </c>
      <c r="P17" s="469">
        <f>O17/1000000</f>
        <v>0</v>
      </c>
      <c r="Q17" s="450"/>
    </row>
    <row r="18" spans="1:17" ht="15">
      <c r="A18" s="108">
        <v>2</v>
      </c>
      <c r="B18" s="117" t="s">
        <v>275</v>
      </c>
      <c r="C18" s="110">
        <v>4864938</v>
      </c>
      <c r="D18" s="111" t="s">
        <v>12</v>
      </c>
      <c r="E18" s="111" t="s">
        <v>274</v>
      </c>
      <c r="F18" s="112">
        <v>1000</v>
      </c>
      <c r="G18" s="326">
        <v>999964</v>
      </c>
      <c r="H18" s="327">
        <v>999964</v>
      </c>
      <c r="I18" s="385">
        <f>G18-H18</f>
        <v>0</v>
      </c>
      <c r="J18" s="385">
        <f>$F18*I18</f>
        <v>0</v>
      </c>
      <c r="K18" s="469">
        <f>J18/1000000</f>
        <v>0</v>
      </c>
      <c r="L18" s="326">
        <v>892223</v>
      </c>
      <c r="M18" s="327">
        <v>894479</v>
      </c>
      <c r="N18" s="385">
        <f>L18-M18</f>
        <v>-2256</v>
      </c>
      <c r="O18" s="385">
        <f>$F18*N18</f>
        <v>-2256000</v>
      </c>
      <c r="P18" s="469">
        <f>O18/1000000</f>
        <v>-2.256</v>
      </c>
      <c r="Q18" s="462"/>
    </row>
    <row r="19" spans="1:17" ht="15">
      <c r="A19" s="108">
        <v>3</v>
      </c>
      <c r="B19" s="109" t="s">
        <v>276</v>
      </c>
      <c r="C19" s="110">
        <v>4864947</v>
      </c>
      <c r="D19" s="111" t="s">
        <v>12</v>
      </c>
      <c r="E19" s="111" t="s">
        <v>274</v>
      </c>
      <c r="F19" s="112">
        <v>1000</v>
      </c>
      <c r="G19" s="326">
        <v>974519</v>
      </c>
      <c r="H19" s="327">
        <v>974118</v>
      </c>
      <c r="I19" s="385">
        <f>G19-H19</f>
        <v>401</v>
      </c>
      <c r="J19" s="385">
        <f>$F19*I19</f>
        <v>401000</v>
      </c>
      <c r="K19" s="469">
        <f>J19/1000000</f>
        <v>0.401</v>
      </c>
      <c r="L19" s="326">
        <v>999454</v>
      </c>
      <c r="M19" s="327">
        <v>999340</v>
      </c>
      <c r="N19" s="385">
        <f>L19-M19</f>
        <v>114</v>
      </c>
      <c r="O19" s="385">
        <f>$F19*N19</f>
        <v>114000</v>
      </c>
      <c r="P19" s="469">
        <f>O19/1000000</f>
        <v>0.114</v>
      </c>
      <c r="Q19" s="691"/>
    </row>
    <row r="20" spans="1:17" ht="12.75">
      <c r="A20" s="108"/>
      <c r="B20" s="109"/>
      <c r="C20" s="110"/>
      <c r="D20" s="111"/>
      <c r="E20" s="111"/>
      <c r="F20" s="113"/>
      <c r="G20" s="122"/>
      <c r="H20" s="484"/>
      <c r="I20" s="385"/>
      <c r="J20" s="385"/>
      <c r="K20" s="469"/>
      <c r="L20" s="608"/>
      <c r="M20" s="607"/>
      <c r="N20" s="385"/>
      <c r="O20" s="385"/>
      <c r="P20" s="469"/>
      <c r="Q20" s="450"/>
    </row>
    <row r="21" spans="1:17" ht="12.75">
      <c r="A21" s="686"/>
      <c r="B21" s="484"/>
      <c r="C21" s="484"/>
      <c r="D21" s="484"/>
      <c r="E21" s="484"/>
      <c r="F21" s="679"/>
      <c r="G21" s="686"/>
      <c r="H21" s="484"/>
      <c r="I21" s="484"/>
      <c r="J21" s="484"/>
      <c r="K21" s="679"/>
      <c r="L21" s="686"/>
      <c r="M21" s="484"/>
      <c r="N21" s="484"/>
      <c r="O21" s="484"/>
      <c r="P21" s="679"/>
      <c r="Q21" s="450"/>
    </row>
    <row r="22" spans="1:17" ht="12.75">
      <c r="A22" s="686"/>
      <c r="B22" s="484"/>
      <c r="C22" s="484"/>
      <c r="D22" s="484"/>
      <c r="E22" s="484"/>
      <c r="F22" s="679"/>
      <c r="G22" s="686"/>
      <c r="H22" s="484"/>
      <c r="I22" s="484"/>
      <c r="J22" s="484"/>
      <c r="K22" s="679"/>
      <c r="L22" s="686"/>
      <c r="M22" s="484"/>
      <c r="N22" s="484"/>
      <c r="O22" s="484"/>
      <c r="P22" s="679"/>
      <c r="Q22" s="450"/>
    </row>
    <row r="23" spans="1:17" ht="12.75">
      <c r="A23" s="686"/>
      <c r="B23" s="484"/>
      <c r="C23" s="484"/>
      <c r="D23" s="484"/>
      <c r="E23" s="484"/>
      <c r="F23" s="679"/>
      <c r="G23" s="686"/>
      <c r="H23" s="484"/>
      <c r="I23" s="121" t="s">
        <v>310</v>
      </c>
      <c r="J23" s="484"/>
      <c r="K23" s="531">
        <f>SUM(K17:K19)</f>
        <v>0.15100000000000002</v>
      </c>
      <c r="L23" s="686"/>
      <c r="M23" s="484"/>
      <c r="N23" s="121" t="s">
        <v>310</v>
      </c>
      <c r="O23" s="484"/>
      <c r="P23" s="531">
        <f>SUM(P17:P19)</f>
        <v>-2.142</v>
      </c>
      <c r="Q23" s="450"/>
    </row>
    <row r="24" spans="1:17" ht="13.5" thickBot="1">
      <c r="A24" s="589"/>
      <c r="B24" s="487"/>
      <c r="C24" s="487"/>
      <c r="D24" s="487"/>
      <c r="E24" s="487"/>
      <c r="F24" s="590"/>
      <c r="G24" s="589"/>
      <c r="H24" s="487"/>
      <c r="I24" s="487"/>
      <c r="J24" s="487"/>
      <c r="K24" s="590"/>
      <c r="L24" s="589"/>
      <c r="M24" s="487"/>
      <c r="N24" s="487"/>
      <c r="O24" s="487"/>
      <c r="P24" s="590"/>
      <c r="Q24" s="54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115" zoomScaleNormal="85" zoomScaleSheetLayoutView="115" zoomScalePageLayoutView="0" workbookViewId="0" topLeftCell="F169">
      <selection activeCell="A8" sqref="A8:IV3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47" customFormat="1" ht="12" customHeight="1">
      <c r="A1" s="794" t="s">
        <v>231</v>
      </c>
    </row>
    <row r="2" spans="1:18" s="47" customFormat="1" ht="12" customHeight="1">
      <c r="A2" s="795" t="s">
        <v>232</v>
      </c>
      <c r="K2" s="42"/>
      <c r="Q2" s="796" t="str">
        <f>NDPL!$Q$1</f>
        <v>NOVEMBER-2018</v>
      </c>
      <c r="R2" s="796"/>
    </row>
    <row r="3" s="47" customFormat="1" ht="12" customHeight="1">
      <c r="A3" s="661" t="s">
        <v>82</v>
      </c>
    </row>
    <row r="4" spans="1:16" s="47" customFormat="1" ht="12" customHeight="1" thickBot="1">
      <c r="A4" s="661" t="s">
        <v>240</v>
      </c>
      <c r="G4" s="797"/>
      <c r="H4" s="797"/>
      <c r="I4" s="42" t="s">
        <v>7</v>
      </c>
      <c r="J4" s="797"/>
      <c r="K4" s="797"/>
      <c r="L4" s="797"/>
      <c r="M4" s="797"/>
      <c r="N4" s="42" t="s">
        <v>388</v>
      </c>
      <c r="O4" s="797"/>
      <c r="P4" s="797"/>
    </row>
    <row r="5" spans="1:17" s="47" customFormat="1" ht="12" customHeight="1" thickBot="1" thickTop="1">
      <c r="A5" s="798" t="s">
        <v>8</v>
      </c>
      <c r="B5" s="799" t="s">
        <v>9</v>
      </c>
      <c r="C5" s="800" t="s">
        <v>1</v>
      </c>
      <c r="D5" s="800" t="s">
        <v>2</v>
      </c>
      <c r="E5" s="800" t="s">
        <v>3</v>
      </c>
      <c r="F5" s="800" t="s">
        <v>10</v>
      </c>
      <c r="G5" s="798" t="str">
        <f>NDPL!G5</f>
        <v>FINAL READING 30/11/2018</v>
      </c>
      <c r="H5" s="800" t="str">
        <f>NDPL!H5</f>
        <v>INTIAL READING 01/11/2018</v>
      </c>
      <c r="I5" s="800" t="s">
        <v>4</v>
      </c>
      <c r="J5" s="800" t="s">
        <v>5</v>
      </c>
      <c r="K5" s="800" t="s">
        <v>6</v>
      </c>
      <c r="L5" s="798" t="str">
        <f>NDPL!G5</f>
        <v>FINAL READING 30/11/2018</v>
      </c>
      <c r="M5" s="800" t="str">
        <f>NDPL!H5</f>
        <v>INTIAL READING 01/11/2018</v>
      </c>
      <c r="N5" s="800" t="s">
        <v>4</v>
      </c>
      <c r="O5" s="800" t="s">
        <v>5</v>
      </c>
      <c r="P5" s="800" t="s">
        <v>6</v>
      </c>
      <c r="Q5" s="801" t="s">
        <v>301</v>
      </c>
    </row>
    <row r="6" spans="1:16" s="47" customFormat="1" ht="12" customHeight="1" thickBot="1" thickTop="1">
      <c r="A6" s="802"/>
      <c r="B6" s="803"/>
      <c r="C6" s="802"/>
      <c r="D6" s="802"/>
      <c r="E6" s="802"/>
      <c r="F6" s="802"/>
      <c r="G6" s="802"/>
      <c r="H6" s="802"/>
      <c r="I6" s="802"/>
      <c r="J6" s="802"/>
      <c r="K6" s="802"/>
      <c r="L6" s="804"/>
      <c r="M6" s="802"/>
      <c r="N6" s="802"/>
      <c r="O6" s="802"/>
      <c r="P6" s="802"/>
    </row>
    <row r="7" spans="1:17" s="47" customFormat="1" ht="12" customHeight="1" thickTop="1">
      <c r="A7" s="344"/>
      <c r="B7" s="345" t="s">
        <v>138</v>
      </c>
      <c r="C7" s="335"/>
      <c r="D7" s="335"/>
      <c r="E7" s="335"/>
      <c r="F7" s="805"/>
      <c r="G7" s="344"/>
      <c r="H7" s="806"/>
      <c r="I7" s="806"/>
      <c r="J7" s="806"/>
      <c r="K7" s="806"/>
      <c r="L7" s="807"/>
      <c r="M7" s="806"/>
      <c r="N7" s="806"/>
      <c r="O7" s="806"/>
      <c r="P7" s="806"/>
      <c r="Q7" s="808"/>
    </row>
    <row r="8" spans="1:17" s="86" customFormat="1" ht="12" customHeight="1">
      <c r="A8" s="89">
        <v>1</v>
      </c>
      <c r="B8" s="117" t="s">
        <v>83</v>
      </c>
      <c r="C8" s="101">
        <v>4865110</v>
      </c>
      <c r="D8" s="118" t="s">
        <v>12</v>
      </c>
      <c r="E8" s="90" t="s">
        <v>338</v>
      </c>
      <c r="F8" s="824">
        <v>100</v>
      </c>
      <c r="G8" s="89">
        <v>17354</v>
      </c>
      <c r="H8" s="78">
        <v>18038</v>
      </c>
      <c r="I8" s="78">
        <f aca="true" t="shared" si="0" ref="I8:I13">G8-H8</f>
        <v>-684</v>
      </c>
      <c r="J8" s="78">
        <f aca="true" t="shared" si="1" ref="J8:J14">$F8*I8</f>
        <v>-68400</v>
      </c>
      <c r="K8" s="78">
        <f aca="true" t="shared" si="2" ref="K8:K14">J8/1000000</f>
        <v>-0.0684</v>
      </c>
      <c r="L8" s="89">
        <v>993540</v>
      </c>
      <c r="M8" s="78">
        <v>993540</v>
      </c>
      <c r="N8" s="78">
        <f aca="true" t="shared" si="3" ref="N8:N13">L8-M8</f>
        <v>0</v>
      </c>
      <c r="O8" s="78">
        <f aca="true" t="shared" si="4" ref="O8:O14">$F8*N8</f>
        <v>0</v>
      </c>
      <c r="P8" s="78">
        <f aca="true" t="shared" si="5" ref="P8:P14">O8/1000000</f>
        <v>0</v>
      </c>
      <c r="Q8" s="462"/>
    </row>
    <row r="9" spans="1:17" s="86" customFormat="1" ht="12" customHeight="1">
      <c r="A9" s="89">
        <v>2</v>
      </c>
      <c r="B9" s="117" t="s">
        <v>84</v>
      </c>
      <c r="C9" s="101">
        <v>4865080</v>
      </c>
      <c r="D9" s="118" t="s">
        <v>12</v>
      </c>
      <c r="E9" s="90" t="s">
        <v>338</v>
      </c>
      <c r="F9" s="824">
        <v>300</v>
      </c>
      <c r="G9" s="89">
        <v>10478</v>
      </c>
      <c r="H9" s="78">
        <v>10816</v>
      </c>
      <c r="I9" s="78">
        <f t="shared" si="0"/>
        <v>-338</v>
      </c>
      <c r="J9" s="78">
        <f t="shared" si="1"/>
        <v>-101400</v>
      </c>
      <c r="K9" s="78">
        <f t="shared" si="2"/>
        <v>-0.1014</v>
      </c>
      <c r="L9" s="89">
        <v>3876</v>
      </c>
      <c r="M9" s="78">
        <v>3873</v>
      </c>
      <c r="N9" s="78">
        <f t="shared" si="3"/>
        <v>3</v>
      </c>
      <c r="O9" s="78">
        <f t="shared" si="4"/>
        <v>900</v>
      </c>
      <c r="P9" s="78">
        <f t="shared" si="5"/>
        <v>0.0009</v>
      </c>
      <c r="Q9" s="462"/>
    </row>
    <row r="10" spans="1:17" s="86" customFormat="1" ht="12" customHeight="1">
      <c r="A10" s="89">
        <v>3</v>
      </c>
      <c r="B10" s="117" t="s">
        <v>85</v>
      </c>
      <c r="C10" s="101">
        <v>5295197</v>
      </c>
      <c r="D10" s="118" t="s">
        <v>12</v>
      </c>
      <c r="E10" s="90" t="s">
        <v>338</v>
      </c>
      <c r="F10" s="824">
        <v>75</v>
      </c>
      <c r="G10" s="89">
        <v>35018</v>
      </c>
      <c r="H10" s="78">
        <v>33911</v>
      </c>
      <c r="I10" s="78">
        <f>G10-H10</f>
        <v>1107</v>
      </c>
      <c r="J10" s="78">
        <f>$F10*I10</f>
        <v>83025</v>
      </c>
      <c r="K10" s="78">
        <f>J10/1000000</f>
        <v>0.083025</v>
      </c>
      <c r="L10" s="89">
        <v>343467</v>
      </c>
      <c r="M10" s="78">
        <v>343455</v>
      </c>
      <c r="N10" s="78">
        <f>L10-M10</f>
        <v>12</v>
      </c>
      <c r="O10" s="78">
        <f>$F10*N10</f>
        <v>900</v>
      </c>
      <c r="P10" s="78">
        <f>O10/1000000</f>
        <v>0.0009</v>
      </c>
      <c r="Q10" s="462"/>
    </row>
    <row r="11" spans="1:17" s="86" customFormat="1" ht="12" customHeight="1">
      <c r="A11" s="89">
        <v>4</v>
      </c>
      <c r="B11" s="117" t="s">
        <v>86</v>
      </c>
      <c r="C11" s="101">
        <v>4865184</v>
      </c>
      <c r="D11" s="118" t="s">
        <v>12</v>
      </c>
      <c r="E11" s="90" t="s">
        <v>338</v>
      </c>
      <c r="F11" s="824">
        <v>300</v>
      </c>
      <c r="G11" s="89">
        <v>997362</v>
      </c>
      <c r="H11" s="78">
        <v>998113</v>
      </c>
      <c r="I11" s="78">
        <f t="shared" si="0"/>
        <v>-751</v>
      </c>
      <c r="J11" s="78">
        <f t="shared" si="1"/>
        <v>-225300</v>
      </c>
      <c r="K11" s="78">
        <f t="shared" si="2"/>
        <v>-0.2253</v>
      </c>
      <c r="L11" s="89">
        <v>5954</v>
      </c>
      <c r="M11" s="78">
        <v>5954</v>
      </c>
      <c r="N11" s="78">
        <f t="shared" si="3"/>
        <v>0</v>
      </c>
      <c r="O11" s="78">
        <f t="shared" si="4"/>
        <v>0</v>
      </c>
      <c r="P11" s="78">
        <f t="shared" si="5"/>
        <v>0</v>
      </c>
      <c r="Q11" s="462"/>
    </row>
    <row r="12" spans="1:17" s="86" customFormat="1" ht="12" customHeight="1">
      <c r="A12" s="89">
        <v>5</v>
      </c>
      <c r="B12" s="117" t="s">
        <v>87</v>
      </c>
      <c r="C12" s="101">
        <v>4865103</v>
      </c>
      <c r="D12" s="118" t="s">
        <v>12</v>
      </c>
      <c r="E12" s="90" t="s">
        <v>338</v>
      </c>
      <c r="F12" s="824">
        <v>1333.3</v>
      </c>
      <c r="G12" s="89">
        <v>1862</v>
      </c>
      <c r="H12" s="78">
        <v>1843</v>
      </c>
      <c r="I12" s="78">
        <f t="shared" si="0"/>
        <v>19</v>
      </c>
      <c r="J12" s="78">
        <f t="shared" si="1"/>
        <v>25332.7</v>
      </c>
      <c r="K12" s="78">
        <f t="shared" si="2"/>
        <v>0.0253327</v>
      </c>
      <c r="L12" s="89">
        <v>3587</v>
      </c>
      <c r="M12" s="78">
        <v>3587</v>
      </c>
      <c r="N12" s="78">
        <f t="shared" si="3"/>
        <v>0</v>
      </c>
      <c r="O12" s="78">
        <f t="shared" si="4"/>
        <v>0</v>
      </c>
      <c r="P12" s="78">
        <f t="shared" si="5"/>
        <v>0</v>
      </c>
      <c r="Q12" s="468"/>
    </row>
    <row r="13" spans="1:17" s="86" customFormat="1" ht="12" customHeight="1">
      <c r="A13" s="89">
        <v>6</v>
      </c>
      <c r="B13" s="117" t="s">
        <v>88</v>
      </c>
      <c r="C13" s="101">
        <v>4865101</v>
      </c>
      <c r="D13" s="118" t="s">
        <v>12</v>
      </c>
      <c r="E13" s="90" t="s">
        <v>338</v>
      </c>
      <c r="F13" s="824">
        <v>100</v>
      </c>
      <c r="G13" s="89">
        <v>48546</v>
      </c>
      <c r="H13" s="78">
        <v>47229</v>
      </c>
      <c r="I13" s="78">
        <f t="shared" si="0"/>
        <v>1317</v>
      </c>
      <c r="J13" s="78">
        <f t="shared" si="1"/>
        <v>131700</v>
      </c>
      <c r="K13" s="78">
        <f t="shared" si="2"/>
        <v>0.1317</v>
      </c>
      <c r="L13" s="89">
        <v>155770</v>
      </c>
      <c r="M13" s="78">
        <v>155770</v>
      </c>
      <c r="N13" s="78">
        <f t="shared" si="3"/>
        <v>0</v>
      </c>
      <c r="O13" s="78">
        <f t="shared" si="4"/>
        <v>0</v>
      </c>
      <c r="P13" s="78">
        <f t="shared" si="5"/>
        <v>0</v>
      </c>
      <c r="Q13" s="462"/>
    </row>
    <row r="14" spans="1:17" s="86" customFormat="1" ht="12" customHeight="1">
      <c r="A14" s="89">
        <v>7</v>
      </c>
      <c r="B14" s="117" t="s">
        <v>89</v>
      </c>
      <c r="C14" s="101">
        <v>5295196</v>
      </c>
      <c r="D14" s="118" t="s">
        <v>12</v>
      </c>
      <c r="E14" s="90" t="s">
        <v>338</v>
      </c>
      <c r="F14" s="119">
        <v>75</v>
      </c>
      <c r="G14" s="89">
        <v>17223</v>
      </c>
      <c r="H14" s="78">
        <v>13162</v>
      </c>
      <c r="I14" s="78">
        <f>G14-H14</f>
        <v>4061</v>
      </c>
      <c r="J14" s="78">
        <f t="shared" si="1"/>
        <v>304575</v>
      </c>
      <c r="K14" s="78">
        <f t="shared" si="2"/>
        <v>0.304575</v>
      </c>
      <c r="L14" s="89">
        <v>44986</v>
      </c>
      <c r="M14" s="78">
        <v>44986</v>
      </c>
      <c r="N14" s="78">
        <f>L14-M14</f>
        <v>0</v>
      </c>
      <c r="O14" s="78">
        <f t="shared" si="4"/>
        <v>0</v>
      </c>
      <c r="P14" s="78">
        <f t="shared" si="5"/>
        <v>0</v>
      </c>
      <c r="Q14" s="462"/>
    </row>
    <row r="15" spans="1:17" s="86" customFormat="1" ht="12" customHeight="1">
      <c r="A15" s="89"/>
      <c r="B15" s="120" t="s">
        <v>11</v>
      </c>
      <c r="C15" s="101"/>
      <c r="D15" s="118"/>
      <c r="E15" s="118"/>
      <c r="F15" s="824"/>
      <c r="G15" s="89"/>
      <c r="H15" s="78"/>
      <c r="I15" s="78"/>
      <c r="J15" s="78"/>
      <c r="K15" s="78"/>
      <c r="L15" s="89"/>
      <c r="M15" s="78"/>
      <c r="N15" s="78"/>
      <c r="O15" s="78"/>
      <c r="P15" s="78"/>
      <c r="Q15" s="462"/>
    </row>
    <row r="16" spans="1:17" s="86" customFormat="1" ht="12" customHeight="1">
      <c r="A16" s="89">
        <v>8</v>
      </c>
      <c r="B16" s="117" t="s">
        <v>359</v>
      </c>
      <c r="C16" s="101">
        <v>4864884</v>
      </c>
      <c r="D16" s="118" t="s">
        <v>12</v>
      </c>
      <c r="E16" s="90" t="s">
        <v>338</v>
      </c>
      <c r="F16" s="824">
        <v>1000</v>
      </c>
      <c r="G16" s="89">
        <v>984767</v>
      </c>
      <c r="H16" s="78">
        <v>985353</v>
      </c>
      <c r="I16" s="78">
        <f aca="true" t="shared" si="6" ref="I16:I26">G16-H16</f>
        <v>-586</v>
      </c>
      <c r="J16" s="78">
        <f aca="true" t="shared" si="7" ref="J16:J26">$F16*I16</f>
        <v>-586000</v>
      </c>
      <c r="K16" s="78">
        <f aca="true" t="shared" si="8" ref="K16:K26">J16/1000000</f>
        <v>-0.586</v>
      </c>
      <c r="L16" s="89">
        <v>2295</v>
      </c>
      <c r="M16" s="78">
        <v>2295</v>
      </c>
      <c r="N16" s="78">
        <f aca="true" t="shared" si="9" ref="N16:N26">L16-M16</f>
        <v>0</v>
      </c>
      <c r="O16" s="78">
        <f aca="true" t="shared" si="10" ref="O16:O26">$F16*N16</f>
        <v>0</v>
      </c>
      <c r="P16" s="78">
        <f aca="true" t="shared" si="11" ref="P16:P26">O16/1000000</f>
        <v>0</v>
      </c>
      <c r="Q16" s="462"/>
    </row>
    <row r="17" spans="1:17" s="86" customFormat="1" ht="12" customHeight="1">
      <c r="A17" s="89">
        <v>9</v>
      </c>
      <c r="B17" s="117" t="s">
        <v>90</v>
      </c>
      <c r="C17" s="101">
        <v>4864897</v>
      </c>
      <c r="D17" s="118" t="s">
        <v>12</v>
      </c>
      <c r="E17" s="90" t="s">
        <v>338</v>
      </c>
      <c r="F17" s="824">
        <v>500</v>
      </c>
      <c r="G17" s="89">
        <v>998813</v>
      </c>
      <c r="H17" s="78">
        <v>999584</v>
      </c>
      <c r="I17" s="78">
        <f>G17-H17</f>
        <v>-771</v>
      </c>
      <c r="J17" s="78">
        <f>$F17*I17</f>
        <v>-385500</v>
      </c>
      <c r="K17" s="78">
        <f>J17/1000000</f>
        <v>-0.3855</v>
      </c>
      <c r="L17" s="89">
        <v>564</v>
      </c>
      <c r="M17" s="78">
        <v>564</v>
      </c>
      <c r="N17" s="78">
        <f>L17-M17</f>
        <v>0</v>
      </c>
      <c r="O17" s="78">
        <f>$F17*N17</f>
        <v>0</v>
      </c>
      <c r="P17" s="78">
        <f>O17/1000000</f>
        <v>0</v>
      </c>
      <c r="Q17" s="462"/>
    </row>
    <row r="18" spans="1:17" s="86" customFormat="1" ht="12" customHeight="1">
      <c r="A18" s="89">
        <v>10</v>
      </c>
      <c r="B18" s="117" t="s">
        <v>121</v>
      </c>
      <c r="C18" s="101">
        <v>4864832</v>
      </c>
      <c r="D18" s="118" t="s">
        <v>12</v>
      </c>
      <c r="E18" s="90" t="s">
        <v>338</v>
      </c>
      <c r="F18" s="824">
        <v>1000</v>
      </c>
      <c r="G18" s="89">
        <v>999661</v>
      </c>
      <c r="H18" s="78">
        <v>999825</v>
      </c>
      <c r="I18" s="78">
        <f t="shared" si="6"/>
        <v>-164</v>
      </c>
      <c r="J18" s="78">
        <f t="shared" si="7"/>
        <v>-164000</v>
      </c>
      <c r="K18" s="78">
        <f t="shared" si="8"/>
        <v>-0.164</v>
      </c>
      <c r="L18" s="89">
        <v>1522</v>
      </c>
      <c r="M18" s="78">
        <v>1522</v>
      </c>
      <c r="N18" s="78">
        <f t="shared" si="9"/>
        <v>0</v>
      </c>
      <c r="O18" s="78">
        <f t="shared" si="10"/>
        <v>0</v>
      </c>
      <c r="P18" s="78">
        <f t="shared" si="11"/>
        <v>0</v>
      </c>
      <c r="Q18" s="462"/>
    </row>
    <row r="19" spans="1:17" s="86" customFormat="1" ht="12" customHeight="1">
      <c r="A19" s="89">
        <v>11</v>
      </c>
      <c r="B19" s="117" t="s">
        <v>91</v>
      </c>
      <c r="C19" s="101">
        <v>4864833</v>
      </c>
      <c r="D19" s="118" t="s">
        <v>12</v>
      </c>
      <c r="E19" s="90" t="s">
        <v>338</v>
      </c>
      <c r="F19" s="824">
        <v>1000</v>
      </c>
      <c r="G19" s="89">
        <v>991152</v>
      </c>
      <c r="H19" s="78">
        <v>991841</v>
      </c>
      <c r="I19" s="78">
        <f t="shared" si="6"/>
        <v>-689</v>
      </c>
      <c r="J19" s="78">
        <f t="shared" si="7"/>
        <v>-689000</v>
      </c>
      <c r="K19" s="78">
        <f t="shared" si="8"/>
        <v>-0.689</v>
      </c>
      <c r="L19" s="89">
        <v>1473</v>
      </c>
      <c r="M19" s="78">
        <v>1473</v>
      </c>
      <c r="N19" s="78">
        <f t="shared" si="9"/>
        <v>0</v>
      </c>
      <c r="O19" s="78">
        <f t="shared" si="10"/>
        <v>0</v>
      </c>
      <c r="P19" s="78">
        <f t="shared" si="11"/>
        <v>0</v>
      </c>
      <c r="Q19" s="462"/>
    </row>
    <row r="20" spans="1:17" s="86" customFormat="1" ht="12" customHeight="1">
      <c r="A20" s="89">
        <v>12</v>
      </c>
      <c r="B20" s="117" t="s">
        <v>92</v>
      </c>
      <c r="C20" s="101">
        <v>4864834</v>
      </c>
      <c r="D20" s="118" t="s">
        <v>12</v>
      </c>
      <c r="E20" s="90" t="s">
        <v>338</v>
      </c>
      <c r="F20" s="824">
        <v>1000</v>
      </c>
      <c r="G20" s="89">
        <v>994294</v>
      </c>
      <c r="H20" s="78">
        <v>994057</v>
      </c>
      <c r="I20" s="78">
        <f t="shared" si="6"/>
        <v>237</v>
      </c>
      <c r="J20" s="78">
        <f t="shared" si="7"/>
        <v>237000</v>
      </c>
      <c r="K20" s="78">
        <f t="shared" si="8"/>
        <v>0.237</v>
      </c>
      <c r="L20" s="89">
        <v>6231</v>
      </c>
      <c r="M20" s="78">
        <v>6231</v>
      </c>
      <c r="N20" s="78">
        <f t="shared" si="9"/>
        <v>0</v>
      </c>
      <c r="O20" s="78">
        <f t="shared" si="10"/>
        <v>0</v>
      </c>
      <c r="P20" s="78">
        <f t="shared" si="11"/>
        <v>0</v>
      </c>
      <c r="Q20" s="462"/>
    </row>
    <row r="21" spans="1:17" s="86" customFormat="1" ht="12" customHeight="1">
      <c r="A21" s="89">
        <v>13</v>
      </c>
      <c r="B21" s="90" t="s">
        <v>93</v>
      </c>
      <c r="C21" s="101">
        <v>4864889</v>
      </c>
      <c r="D21" s="78" t="s">
        <v>12</v>
      </c>
      <c r="E21" s="90" t="s">
        <v>338</v>
      </c>
      <c r="F21" s="824">
        <v>1000</v>
      </c>
      <c r="G21" s="89">
        <v>995850</v>
      </c>
      <c r="H21" s="78">
        <v>996578</v>
      </c>
      <c r="I21" s="78">
        <f t="shared" si="6"/>
        <v>-728</v>
      </c>
      <c r="J21" s="78">
        <f t="shared" si="7"/>
        <v>-728000</v>
      </c>
      <c r="K21" s="78">
        <f t="shared" si="8"/>
        <v>-0.728</v>
      </c>
      <c r="L21" s="89">
        <v>998570</v>
      </c>
      <c r="M21" s="78">
        <v>998570</v>
      </c>
      <c r="N21" s="78">
        <f t="shared" si="9"/>
        <v>0</v>
      </c>
      <c r="O21" s="78">
        <f t="shared" si="10"/>
        <v>0</v>
      </c>
      <c r="P21" s="78">
        <f t="shared" si="11"/>
        <v>0</v>
      </c>
      <c r="Q21" s="462"/>
    </row>
    <row r="22" spans="1:17" s="86" customFormat="1" ht="12" customHeight="1">
      <c r="A22" s="89">
        <v>14</v>
      </c>
      <c r="B22" s="117" t="s">
        <v>94</v>
      </c>
      <c r="C22" s="101">
        <v>4864859</v>
      </c>
      <c r="D22" s="118" t="s">
        <v>12</v>
      </c>
      <c r="E22" s="90" t="s">
        <v>338</v>
      </c>
      <c r="F22" s="824"/>
      <c r="G22" s="89">
        <v>999231</v>
      </c>
      <c r="H22" s="78">
        <v>999630</v>
      </c>
      <c r="I22" s="78">
        <f>G22-H22</f>
        <v>-399</v>
      </c>
      <c r="J22" s="78">
        <f>$F22*I22</f>
        <v>0</v>
      </c>
      <c r="K22" s="78">
        <f>J22/1000000</f>
        <v>0</v>
      </c>
      <c r="L22" s="89">
        <v>999941</v>
      </c>
      <c r="M22" s="78">
        <v>999975</v>
      </c>
      <c r="N22" s="78">
        <f>L22-M22</f>
        <v>-34</v>
      </c>
      <c r="O22" s="78">
        <f>$F22*N22</f>
        <v>0</v>
      </c>
      <c r="P22" s="78">
        <f>O22/1000000</f>
        <v>0</v>
      </c>
      <c r="Q22" s="462"/>
    </row>
    <row r="23" spans="1:17" s="86" customFormat="1" ht="12" customHeight="1">
      <c r="A23" s="89">
        <v>15</v>
      </c>
      <c r="B23" s="117" t="s">
        <v>95</v>
      </c>
      <c r="C23" s="101">
        <v>4864895</v>
      </c>
      <c r="D23" s="118" t="s">
        <v>12</v>
      </c>
      <c r="E23" s="90" t="s">
        <v>338</v>
      </c>
      <c r="F23" s="824">
        <v>800</v>
      </c>
      <c r="G23" s="89">
        <v>997970</v>
      </c>
      <c r="H23" s="78">
        <v>998538</v>
      </c>
      <c r="I23" s="78">
        <f>G23-H23</f>
        <v>-568</v>
      </c>
      <c r="J23" s="78">
        <f t="shared" si="7"/>
        <v>-454400</v>
      </c>
      <c r="K23" s="78">
        <f t="shared" si="8"/>
        <v>-0.4544</v>
      </c>
      <c r="L23" s="89">
        <v>4977</v>
      </c>
      <c r="M23" s="78">
        <v>4977</v>
      </c>
      <c r="N23" s="78">
        <f>L23-M23</f>
        <v>0</v>
      </c>
      <c r="O23" s="78">
        <f t="shared" si="10"/>
        <v>0</v>
      </c>
      <c r="P23" s="78">
        <f t="shared" si="11"/>
        <v>0</v>
      </c>
      <c r="Q23" s="462"/>
    </row>
    <row r="24" spans="1:17" s="86" customFormat="1" ht="12" customHeight="1">
      <c r="A24" s="89">
        <v>16</v>
      </c>
      <c r="B24" s="117" t="s">
        <v>96</v>
      </c>
      <c r="C24" s="101">
        <v>4864838</v>
      </c>
      <c r="D24" s="118" t="s">
        <v>12</v>
      </c>
      <c r="E24" s="90" t="s">
        <v>338</v>
      </c>
      <c r="F24" s="824">
        <v>1000</v>
      </c>
      <c r="G24" s="89">
        <v>627</v>
      </c>
      <c r="H24" s="78">
        <v>247</v>
      </c>
      <c r="I24" s="78">
        <f t="shared" si="6"/>
        <v>380</v>
      </c>
      <c r="J24" s="78">
        <f t="shared" si="7"/>
        <v>380000</v>
      </c>
      <c r="K24" s="78">
        <f t="shared" si="8"/>
        <v>0.38</v>
      </c>
      <c r="L24" s="89">
        <v>33439</v>
      </c>
      <c r="M24" s="78">
        <v>33439</v>
      </c>
      <c r="N24" s="78">
        <f t="shared" si="9"/>
        <v>0</v>
      </c>
      <c r="O24" s="78">
        <f t="shared" si="10"/>
        <v>0</v>
      </c>
      <c r="P24" s="78">
        <f t="shared" si="11"/>
        <v>0</v>
      </c>
      <c r="Q24" s="462"/>
    </row>
    <row r="25" spans="1:17" s="86" customFormat="1" ht="12" customHeight="1">
      <c r="A25" s="89">
        <v>17</v>
      </c>
      <c r="B25" s="117" t="s">
        <v>119</v>
      </c>
      <c r="C25" s="101">
        <v>4864839</v>
      </c>
      <c r="D25" s="118" t="s">
        <v>12</v>
      </c>
      <c r="E25" s="90" t="s">
        <v>338</v>
      </c>
      <c r="F25" s="824">
        <v>1000</v>
      </c>
      <c r="G25" s="89">
        <v>1651</v>
      </c>
      <c r="H25" s="78">
        <v>1762</v>
      </c>
      <c r="I25" s="78">
        <f t="shared" si="6"/>
        <v>-111</v>
      </c>
      <c r="J25" s="78">
        <f t="shared" si="7"/>
        <v>-111000</v>
      </c>
      <c r="K25" s="78">
        <f t="shared" si="8"/>
        <v>-0.111</v>
      </c>
      <c r="L25" s="89">
        <v>9743</v>
      </c>
      <c r="M25" s="78">
        <v>9743</v>
      </c>
      <c r="N25" s="78">
        <f t="shared" si="9"/>
        <v>0</v>
      </c>
      <c r="O25" s="78">
        <f t="shared" si="10"/>
        <v>0</v>
      </c>
      <c r="P25" s="78">
        <f t="shared" si="11"/>
        <v>0</v>
      </c>
      <c r="Q25" s="462"/>
    </row>
    <row r="26" spans="1:17" s="86" customFormat="1" ht="12" customHeight="1">
      <c r="A26" s="89">
        <v>18</v>
      </c>
      <c r="B26" s="117" t="s">
        <v>120</v>
      </c>
      <c r="C26" s="101">
        <v>4864883</v>
      </c>
      <c r="D26" s="118" t="s">
        <v>12</v>
      </c>
      <c r="E26" s="90" t="s">
        <v>338</v>
      </c>
      <c r="F26" s="824">
        <v>1000</v>
      </c>
      <c r="G26" s="89">
        <v>2698</v>
      </c>
      <c r="H26" s="78">
        <v>3087</v>
      </c>
      <c r="I26" s="78">
        <f t="shared" si="6"/>
        <v>-389</v>
      </c>
      <c r="J26" s="78">
        <f t="shared" si="7"/>
        <v>-389000</v>
      </c>
      <c r="K26" s="78">
        <f t="shared" si="8"/>
        <v>-0.389</v>
      </c>
      <c r="L26" s="89">
        <v>17363</v>
      </c>
      <c r="M26" s="78">
        <v>17363</v>
      </c>
      <c r="N26" s="78">
        <f t="shared" si="9"/>
        <v>0</v>
      </c>
      <c r="O26" s="78">
        <f t="shared" si="10"/>
        <v>0</v>
      </c>
      <c r="P26" s="78">
        <f t="shared" si="11"/>
        <v>0</v>
      </c>
      <c r="Q26" s="462"/>
    </row>
    <row r="27" spans="1:17" s="86" customFormat="1" ht="12" customHeight="1">
      <c r="A27" s="89"/>
      <c r="B27" s="120" t="s">
        <v>97</v>
      </c>
      <c r="C27" s="101"/>
      <c r="D27" s="118"/>
      <c r="E27" s="118"/>
      <c r="F27" s="824"/>
      <c r="G27" s="89"/>
      <c r="H27" s="78"/>
      <c r="I27" s="78"/>
      <c r="J27" s="78"/>
      <c r="K27" s="121"/>
      <c r="L27" s="89"/>
      <c r="M27" s="78"/>
      <c r="N27" s="78"/>
      <c r="O27" s="78"/>
      <c r="P27" s="121"/>
      <c r="Q27" s="462"/>
    </row>
    <row r="28" spans="1:17" s="86" customFormat="1" ht="12" customHeight="1">
      <c r="A28" s="89">
        <v>19</v>
      </c>
      <c r="B28" s="117" t="s">
        <v>98</v>
      </c>
      <c r="C28" s="101">
        <v>4864954</v>
      </c>
      <c r="D28" s="118" t="s">
        <v>12</v>
      </c>
      <c r="E28" s="90" t="s">
        <v>338</v>
      </c>
      <c r="F28" s="824">
        <v>1250</v>
      </c>
      <c r="G28" s="89">
        <v>977264</v>
      </c>
      <c r="H28" s="78">
        <v>978365</v>
      </c>
      <c r="I28" s="78">
        <f>G28-H28</f>
        <v>-1101</v>
      </c>
      <c r="J28" s="78">
        <f>$F28*I28</f>
        <v>-1376250</v>
      </c>
      <c r="K28" s="78">
        <f>J28/1000000</f>
        <v>-1.37625</v>
      </c>
      <c r="L28" s="89">
        <v>951762</v>
      </c>
      <c r="M28" s="78">
        <v>951762</v>
      </c>
      <c r="N28" s="78">
        <f>L28-M28</f>
        <v>0</v>
      </c>
      <c r="O28" s="78">
        <f>$F28*N28</f>
        <v>0</v>
      </c>
      <c r="P28" s="78">
        <f>O28/1000000</f>
        <v>0</v>
      </c>
      <c r="Q28" s="462"/>
    </row>
    <row r="29" spans="1:17" s="86" customFormat="1" ht="12" customHeight="1">
      <c r="A29" s="89">
        <v>20</v>
      </c>
      <c r="B29" s="117" t="s">
        <v>99</v>
      </c>
      <c r="C29" s="101">
        <v>4865030</v>
      </c>
      <c r="D29" s="118" t="s">
        <v>12</v>
      </c>
      <c r="E29" s="90" t="s">
        <v>338</v>
      </c>
      <c r="F29" s="824">
        <v>1100</v>
      </c>
      <c r="G29" s="89">
        <v>998605</v>
      </c>
      <c r="H29" s="78">
        <v>999999</v>
      </c>
      <c r="I29" s="78">
        <f>G29-H29</f>
        <v>-1394</v>
      </c>
      <c r="J29" s="78">
        <f>$F29*I29</f>
        <v>-1533400</v>
      </c>
      <c r="K29" s="78">
        <f>J29/1000000</f>
        <v>-1.5334</v>
      </c>
      <c r="L29" s="89">
        <v>938557</v>
      </c>
      <c r="M29" s="78">
        <v>938557</v>
      </c>
      <c r="N29" s="78">
        <f>L29-M29</f>
        <v>0</v>
      </c>
      <c r="O29" s="78">
        <f>$F29*N29</f>
        <v>0</v>
      </c>
      <c r="P29" s="78">
        <f>O29/1000000</f>
        <v>0</v>
      </c>
      <c r="Q29" s="462"/>
    </row>
    <row r="30" spans="1:17" s="86" customFormat="1" ht="12" customHeight="1">
      <c r="A30" s="89"/>
      <c r="B30" s="117"/>
      <c r="C30" s="101"/>
      <c r="D30" s="118"/>
      <c r="E30" s="90"/>
      <c r="F30" s="824">
        <v>1000</v>
      </c>
      <c r="G30" s="89">
        <v>999999</v>
      </c>
      <c r="H30" s="78">
        <v>999999</v>
      </c>
      <c r="I30" s="78">
        <f>G30-H30</f>
        <v>0</v>
      </c>
      <c r="J30" s="78">
        <f>$F30*I30</f>
        <v>0</v>
      </c>
      <c r="K30" s="78">
        <f>J30/1000000</f>
        <v>0</v>
      </c>
      <c r="L30" s="89">
        <v>938557</v>
      </c>
      <c r="M30" s="78">
        <v>940069</v>
      </c>
      <c r="N30" s="78">
        <f>L30-M30</f>
        <v>-1512</v>
      </c>
      <c r="O30" s="78">
        <f>$F30*N30</f>
        <v>-1512000</v>
      </c>
      <c r="P30" s="78">
        <f>O30/1000000</f>
        <v>-1.512</v>
      </c>
      <c r="Q30" s="462" t="s">
        <v>479</v>
      </c>
    </row>
    <row r="31" spans="1:17" s="86" customFormat="1" ht="12" customHeight="1">
      <c r="A31" s="89">
        <v>21</v>
      </c>
      <c r="B31" s="117" t="s">
        <v>357</v>
      </c>
      <c r="C31" s="101">
        <v>4864943</v>
      </c>
      <c r="D31" s="118" t="s">
        <v>12</v>
      </c>
      <c r="E31" s="90" t="s">
        <v>338</v>
      </c>
      <c r="F31" s="824">
        <v>1000</v>
      </c>
      <c r="G31" s="89">
        <v>961234</v>
      </c>
      <c r="H31" s="78">
        <v>961970</v>
      </c>
      <c r="I31" s="78">
        <f>G31-H31</f>
        <v>-736</v>
      </c>
      <c r="J31" s="78">
        <f>$F31*I31</f>
        <v>-736000</v>
      </c>
      <c r="K31" s="78">
        <f>J31/1000000</f>
        <v>-0.736</v>
      </c>
      <c r="L31" s="89">
        <v>7609</v>
      </c>
      <c r="M31" s="78">
        <v>7609</v>
      </c>
      <c r="N31" s="78">
        <f>L31-M31</f>
        <v>0</v>
      </c>
      <c r="O31" s="78">
        <f>$F31*N31</f>
        <v>0</v>
      </c>
      <c r="P31" s="78">
        <f>O31/1000000</f>
        <v>0</v>
      </c>
      <c r="Q31" s="462"/>
    </row>
    <row r="32" spans="1:17" s="661" customFormat="1" ht="12" customHeight="1">
      <c r="A32" s="346"/>
      <c r="B32" s="349" t="s">
        <v>31</v>
      </c>
      <c r="C32" s="350"/>
      <c r="D32" s="333"/>
      <c r="E32" s="333"/>
      <c r="F32" s="356"/>
      <c r="G32" s="346"/>
      <c r="H32" s="334"/>
      <c r="I32" s="334"/>
      <c r="J32" s="334"/>
      <c r="K32" s="809">
        <f>SUM(K28:K31)</f>
        <v>-3.64565</v>
      </c>
      <c r="L32" s="346"/>
      <c r="M32" s="334"/>
      <c r="N32" s="334"/>
      <c r="O32" s="334"/>
      <c r="P32" s="809">
        <f>SUM(P28:P31)</f>
        <v>-1.512</v>
      </c>
      <c r="Q32" s="473"/>
    </row>
    <row r="33" spans="1:17" s="446" customFormat="1" ht="15.75" customHeight="1">
      <c r="A33" s="346">
        <v>22</v>
      </c>
      <c r="B33" s="347" t="s">
        <v>100</v>
      </c>
      <c r="C33" s="350">
        <v>4864932</v>
      </c>
      <c r="D33" s="36" t="s">
        <v>12</v>
      </c>
      <c r="E33" s="37" t="s">
        <v>338</v>
      </c>
      <c r="F33" s="356">
        <v>-1000</v>
      </c>
      <c r="G33" s="326">
        <v>997116</v>
      </c>
      <c r="H33" s="327">
        <v>998623</v>
      </c>
      <c r="I33" s="263">
        <f>G33-H33</f>
        <v>-1507</v>
      </c>
      <c r="J33" s="263">
        <f>$F33*I33</f>
        <v>1507000</v>
      </c>
      <c r="K33" s="263">
        <f>J33/1000000</f>
        <v>1.507</v>
      </c>
      <c r="L33" s="326">
        <v>999999</v>
      </c>
      <c r="M33" s="327">
        <v>1000000</v>
      </c>
      <c r="N33" s="263">
        <f>L33-M33</f>
        <v>-1</v>
      </c>
      <c r="O33" s="263">
        <f>$F33*N33</f>
        <v>1000</v>
      </c>
      <c r="P33" s="263">
        <f>O33/1000000</f>
        <v>0.001</v>
      </c>
      <c r="Q33" s="462"/>
    </row>
    <row r="34" spans="1:17" s="446" customFormat="1" ht="15.75" customHeight="1">
      <c r="A34" s="346">
        <v>23</v>
      </c>
      <c r="B34" s="347" t="s">
        <v>101</v>
      </c>
      <c r="C34" s="350">
        <v>5295140</v>
      </c>
      <c r="D34" s="36" t="s">
        <v>12</v>
      </c>
      <c r="E34" s="37" t="s">
        <v>338</v>
      </c>
      <c r="F34" s="350">
        <v>-1000</v>
      </c>
      <c r="G34" s="326">
        <v>986708</v>
      </c>
      <c r="H34" s="327">
        <v>988228</v>
      </c>
      <c r="I34" s="263">
        <f>G34-H34</f>
        <v>-1520</v>
      </c>
      <c r="J34" s="263">
        <f>$F34*I34</f>
        <v>1520000</v>
      </c>
      <c r="K34" s="263">
        <f>J34/1000000</f>
        <v>1.52</v>
      </c>
      <c r="L34" s="326">
        <v>999906</v>
      </c>
      <c r="M34" s="327">
        <v>999906</v>
      </c>
      <c r="N34" s="263">
        <f>L34-M34</f>
        <v>0</v>
      </c>
      <c r="O34" s="263">
        <f>$F34*N34</f>
        <v>0</v>
      </c>
      <c r="P34" s="263">
        <f>O34/1000000</f>
        <v>0</v>
      </c>
      <c r="Q34" s="450"/>
    </row>
    <row r="35" spans="1:17" s="446" customFormat="1" ht="15.75" customHeight="1">
      <c r="A35" s="346">
        <v>24</v>
      </c>
      <c r="B35" s="776" t="s">
        <v>142</v>
      </c>
      <c r="C35" s="777">
        <v>4902528</v>
      </c>
      <c r="D35" s="778" t="s">
        <v>12</v>
      </c>
      <c r="E35" s="37" t="s">
        <v>338</v>
      </c>
      <c r="F35" s="777">
        <v>300</v>
      </c>
      <c r="G35" s="326">
        <v>15</v>
      </c>
      <c r="H35" s="327">
        <v>15</v>
      </c>
      <c r="I35" s="263">
        <f>G35-H35</f>
        <v>0</v>
      </c>
      <c r="J35" s="263">
        <f>$F35*I35</f>
        <v>0</v>
      </c>
      <c r="K35" s="263">
        <f>J35/1000000</f>
        <v>0</v>
      </c>
      <c r="L35" s="326">
        <v>302</v>
      </c>
      <c r="M35" s="327">
        <v>302</v>
      </c>
      <c r="N35" s="263">
        <f>L35-M35</f>
        <v>0</v>
      </c>
      <c r="O35" s="263">
        <f>$F35*N35</f>
        <v>0</v>
      </c>
      <c r="P35" s="263">
        <f>O35/1000000</f>
        <v>0</v>
      </c>
      <c r="Q35" s="462"/>
    </row>
    <row r="36" spans="1:17" s="446" customFormat="1" ht="15.75" customHeight="1">
      <c r="A36" s="346"/>
      <c r="B36" s="349" t="s">
        <v>26</v>
      </c>
      <c r="C36" s="350"/>
      <c r="D36" s="36"/>
      <c r="E36" s="36"/>
      <c r="F36" s="356"/>
      <c r="G36" s="326"/>
      <c r="H36" s="327"/>
      <c r="I36" s="263"/>
      <c r="J36" s="263"/>
      <c r="K36" s="263"/>
      <c r="L36" s="262"/>
      <c r="M36" s="263"/>
      <c r="N36" s="263"/>
      <c r="O36" s="263"/>
      <c r="P36" s="263"/>
      <c r="Q36" s="450"/>
    </row>
    <row r="37" spans="1:17" s="446" customFormat="1" ht="15">
      <c r="A37" s="346">
        <v>25</v>
      </c>
      <c r="B37" s="312" t="s">
        <v>45</v>
      </c>
      <c r="C37" s="350">
        <v>4864854</v>
      </c>
      <c r="D37" s="40" t="s">
        <v>12</v>
      </c>
      <c r="E37" s="37" t="s">
        <v>338</v>
      </c>
      <c r="F37" s="356">
        <v>1000</v>
      </c>
      <c r="G37" s="326">
        <v>999845</v>
      </c>
      <c r="H37" s="327">
        <v>999845</v>
      </c>
      <c r="I37" s="263">
        <f>G37-H37</f>
        <v>0</v>
      </c>
      <c r="J37" s="263">
        <f>$F37*I37</f>
        <v>0</v>
      </c>
      <c r="K37" s="263">
        <f>J37/1000000</f>
        <v>0</v>
      </c>
      <c r="L37" s="326">
        <v>9468</v>
      </c>
      <c r="M37" s="327">
        <v>9355</v>
      </c>
      <c r="N37" s="263">
        <f>L37-M37</f>
        <v>113</v>
      </c>
      <c r="O37" s="263">
        <f>$F37*N37</f>
        <v>113000</v>
      </c>
      <c r="P37" s="263">
        <f>O37/1000000</f>
        <v>0.113</v>
      </c>
      <c r="Q37" s="479"/>
    </row>
    <row r="38" spans="1:17" s="446" customFormat="1" ht="15.75" customHeight="1">
      <c r="A38" s="346"/>
      <c r="B38" s="349" t="s">
        <v>102</v>
      </c>
      <c r="C38" s="350"/>
      <c r="D38" s="36"/>
      <c r="E38" s="36"/>
      <c r="F38" s="356"/>
      <c r="G38" s="326"/>
      <c r="H38" s="327"/>
      <c r="I38" s="263"/>
      <c r="J38" s="263"/>
      <c r="K38" s="263"/>
      <c r="L38" s="262"/>
      <c r="M38" s="263"/>
      <c r="N38" s="263"/>
      <c r="O38" s="263"/>
      <c r="P38" s="263"/>
      <c r="Q38" s="450"/>
    </row>
    <row r="39" spans="1:17" s="446" customFormat="1" ht="17.25" customHeight="1">
      <c r="A39" s="346">
        <v>26</v>
      </c>
      <c r="B39" s="347" t="s">
        <v>103</v>
      </c>
      <c r="C39" s="350">
        <v>5295159</v>
      </c>
      <c r="D39" s="36" t="s">
        <v>12</v>
      </c>
      <c r="E39" s="37" t="s">
        <v>338</v>
      </c>
      <c r="F39" s="356">
        <v>-1000</v>
      </c>
      <c r="G39" s="326">
        <v>56283</v>
      </c>
      <c r="H39" s="263">
        <v>55957</v>
      </c>
      <c r="I39" s="263">
        <f aca="true" t="shared" si="12" ref="I39:I44">G39-H39</f>
        <v>326</v>
      </c>
      <c r="J39" s="263">
        <f aca="true" t="shared" si="13" ref="J39:J44">$F39*I39</f>
        <v>-326000</v>
      </c>
      <c r="K39" s="263">
        <f aca="true" t="shared" si="14" ref="K39:K44">J39/1000000</f>
        <v>-0.326</v>
      </c>
      <c r="L39" s="326">
        <v>835</v>
      </c>
      <c r="M39" s="263">
        <v>835</v>
      </c>
      <c r="N39" s="263">
        <f>L39-M39</f>
        <v>0</v>
      </c>
      <c r="O39" s="263">
        <f>$F39*N39</f>
        <v>0</v>
      </c>
      <c r="P39" s="263">
        <f>O39/1000000</f>
        <v>0</v>
      </c>
      <c r="Q39" s="450"/>
    </row>
    <row r="40" spans="1:17" s="446" customFormat="1" ht="17.25" customHeight="1">
      <c r="A40" s="346"/>
      <c r="B40" s="347"/>
      <c r="C40" s="350"/>
      <c r="D40" s="36"/>
      <c r="E40" s="37"/>
      <c r="F40" s="356">
        <v>-1000</v>
      </c>
      <c r="G40" s="326">
        <v>48903</v>
      </c>
      <c r="H40" s="263">
        <v>43732</v>
      </c>
      <c r="I40" s="263">
        <f t="shared" si="12"/>
        <v>5171</v>
      </c>
      <c r="J40" s="263">
        <f t="shared" si="13"/>
        <v>-5171000</v>
      </c>
      <c r="K40" s="263">
        <f t="shared" si="14"/>
        <v>-5.171</v>
      </c>
      <c r="L40" s="326"/>
      <c r="M40" s="263"/>
      <c r="N40" s="263"/>
      <c r="O40" s="263"/>
      <c r="P40" s="263"/>
      <c r="Q40" s="450"/>
    </row>
    <row r="41" spans="1:17" s="446" customFormat="1" ht="17.25" customHeight="1">
      <c r="A41" s="346"/>
      <c r="B41" s="347"/>
      <c r="C41" s="350"/>
      <c r="D41" s="36"/>
      <c r="E41" s="37"/>
      <c r="F41" s="356">
        <v>-100</v>
      </c>
      <c r="G41" s="326">
        <v>42175</v>
      </c>
      <c r="H41" s="263">
        <v>42008</v>
      </c>
      <c r="I41" s="263">
        <f t="shared" si="12"/>
        <v>167</v>
      </c>
      <c r="J41" s="263">
        <f t="shared" si="13"/>
        <v>-16700</v>
      </c>
      <c r="K41" s="263">
        <f t="shared" si="14"/>
        <v>-0.0167</v>
      </c>
      <c r="L41" s="326"/>
      <c r="M41" s="263"/>
      <c r="N41" s="263"/>
      <c r="O41" s="263"/>
      <c r="P41" s="263"/>
      <c r="Q41" s="450"/>
    </row>
    <row r="42" spans="1:17" s="446" customFormat="1" ht="15.75" customHeight="1">
      <c r="A42" s="346">
        <v>27</v>
      </c>
      <c r="B42" s="347" t="s">
        <v>104</v>
      </c>
      <c r="C42" s="350">
        <v>4865029</v>
      </c>
      <c r="D42" s="36" t="s">
        <v>12</v>
      </c>
      <c r="E42" s="37" t="s">
        <v>338</v>
      </c>
      <c r="F42" s="356">
        <v>-1000</v>
      </c>
      <c r="G42" s="326">
        <v>20250</v>
      </c>
      <c r="H42" s="263">
        <v>18644</v>
      </c>
      <c r="I42" s="263">
        <f t="shared" si="12"/>
        <v>1606</v>
      </c>
      <c r="J42" s="263">
        <f t="shared" si="13"/>
        <v>-1606000</v>
      </c>
      <c r="K42" s="263">
        <f t="shared" si="14"/>
        <v>-1.606</v>
      </c>
      <c r="L42" s="326">
        <v>999065</v>
      </c>
      <c r="M42" s="263">
        <v>999069</v>
      </c>
      <c r="N42" s="263">
        <f>L42-M42</f>
        <v>-4</v>
      </c>
      <c r="O42" s="263">
        <f>$F42*N42</f>
        <v>4000</v>
      </c>
      <c r="P42" s="263">
        <f>O42/1000000</f>
        <v>0.004</v>
      </c>
      <c r="Q42" s="462"/>
    </row>
    <row r="43" spans="1:17" s="446" customFormat="1" ht="15.75" customHeight="1">
      <c r="A43" s="346">
        <v>28</v>
      </c>
      <c r="B43" s="347" t="s">
        <v>105</v>
      </c>
      <c r="C43" s="350">
        <v>5128420</v>
      </c>
      <c r="D43" s="36" t="s">
        <v>12</v>
      </c>
      <c r="E43" s="37" t="s">
        <v>338</v>
      </c>
      <c r="F43" s="356">
        <v>-1000</v>
      </c>
      <c r="G43" s="326">
        <v>988684</v>
      </c>
      <c r="H43" s="263">
        <v>988969</v>
      </c>
      <c r="I43" s="263">
        <f t="shared" si="12"/>
        <v>-285</v>
      </c>
      <c r="J43" s="263">
        <f t="shared" si="13"/>
        <v>285000</v>
      </c>
      <c r="K43" s="263">
        <f t="shared" si="14"/>
        <v>0.285</v>
      </c>
      <c r="L43" s="326">
        <v>990693</v>
      </c>
      <c r="M43" s="263">
        <v>990693</v>
      </c>
      <c r="N43" s="263">
        <f>L43-M43</f>
        <v>0</v>
      </c>
      <c r="O43" s="263">
        <f>$F43*N43</f>
        <v>0</v>
      </c>
      <c r="P43" s="263">
        <f>O43/1000000</f>
        <v>0</v>
      </c>
      <c r="Q43" s="478" t="s">
        <v>476</v>
      </c>
    </row>
    <row r="44" spans="1:17" s="446" customFormat="1" ht="15.75" customHeight="1">
      <c r="A44" s="346">
        <v>29</v>
      </c>
      <c r="B44" s="312" t="s">
        <v>106</v>
      </c>
      <c r="C44" s="350">
        <v>4864906</v>
      </c>
      <c r="D44" s="36" t="s">
        <v>12</v>
      </c>
      <c r="E44" s="37" t="s">
        <v>338</v>
      </c>
      <c r="F44" s="356">
        <v>-1000</v>
      </c>
      <c r="G44" s="326">
        <v>994289</v>
      </c>
      <c r="H44" s="263">
        <v>993686</v>
      </c>
      <c r="I44" s="263">
        <f t="shared" si="12"/>
        <v>603</v>
      </c>
      <c r="J44" s="263">
        <f t="shared" si="13"/>
        <v>-603000</v>
      </c>
      <c r="K44" s="263">
        <f t="shared" si="14"/>
        <v>-0.603</v>
      </c>
      <c r="L44" s="326">
        <v>998352</v>
      </c>
      <c r="M44" s="263">
        <v>998352</v>
      </c>
      <c r="N44" s="263">
        <f>L44-M44</f>
        <v>0</v>
      </c>
      <c r="O44" s="263">
        <f>$F44*N44</f>
        <v>0</v>
      </c>
      <c r="P44" s="263">
        <f>O44/1000000</f>
        <v>0</v>
      </c>
      <c r="Q44" s="468"/>
    </row>
    <row r="45" spans="1:17" s="446" customFormat="1" ht="15.75" customHeight="1">
      <c r="A45" s="346"/>
      <c r="B45" s="349" t="s">
        <v>400</v>
      </c>
      <c r="C45" s="350"/>
      <c r="D45" s="454"/>
      <c r="E45" s="455"/>
      <c r="F45" s="356"/>
      <c r="G45" s="262"/>
      <c r="H45" s="263"/>
      <c r="I45" s="263"/>
      <c r="J45" s="263"/>
      <c r="K45" s="263"/>
      <c r="L45" s="262"/>
      <c r="M45" s="263"/>
      <c r="N45" s="263"/>
      <c r="O45" s="263"/>
      <c r="P45" s="263"/>
      <c r="Q45" s="743"/>
    </row>
    <row r="46" spans="1:17" s="446" customFormat="1" ht="15.75" customHeight="1">
      <c r="A46" s="346">
        <v>30</v>
      </c>
      <c r="B46" s="347" t="s">
        <v>103</v>
      </c>
      <c r="C46" s="350">
        <v>5295177</v>
      </c>
      <c r="D46" s="454" t="s">
        <v>12</v>
      </c>
      <c r="E46" s="455" t="s">
        <v>338</v>
      </c>
      <c r="F46" s="356">
        <v>-1000</v>
      </c>
      <c r="G46" s="326">
        <v>982955</v>
      </c>
      <c r="H46" s="327">
        <v>983762</v>
      </c>
      <c r="I46" s="263">
        <f>G46-H46</f>
        <v>-807</v>
      </c>
      <c r="J46" s="263">
        <f>$F46*I46</f>
        <v>807000</v>
      </c>
      <c r="K46" s="263">
        <f>J46/1000000</f>
        <v>0.807</v>
      </c>
      <c r="L46" s="326">
        <v>985887</v>
      </c>
      <c r="M46" s="327">
        <v>985887</v>
      </c>
      <c r="N46" s="263">
        <f>L46-M46</f>
        <v>0</v>
      </c>
      <c r="O46" s="263">
        <f>$F46*N46</f>
        <v>0</v>
      </c>
      <c r="P46" s="263">
        <f>O46/1000000</f>
        <v>0</v>
      </c>
      <c r="Q46" s="697"/>
    </row>
    <row r="47" spans="1:17" s="446" customFormat="1" ht="15.75" customHeight="1">
      <c r="A47" s="346">
        <v>31</v>
      </c>
      <c r="B47" s="347" t="s">
        <v>403</v>
      </c>
      <c r="C47" s="350">
        <v>5128456</v>
      </c>
      <c r="D47" s="454" t="s">
        <v>12</v>
      </c>
      <c r="E47" s="455" t="s">
        <v>338</v>
      </c>
      <c r="F47" s="356">
        <v>-1000</v>
      </c>
      <c r="G47" s="326">
        <v>5606</v>
      </c>
      <c r="H47" s="327">
        <v>1008</v>
      </c>
      <c r="I47" s="263">
        <f>G47-H47</f>
        <v>4598</v>
      </c>
      <c r="J47" s="263">
        <f>$F47*I47</f>
        <v>-4598000</v>
      </c>
      <c r="K47" s="263">
        <f>J47/1000000</f>
        <v>-4.598</v>
      </c>
      <c r="L47" s="326">
        <v>289</v>
      </c>
      <c r="M47" s="327">
        <v>289</v>
      </c>
      <c r="N47" s="263">
        <f>L47-M47</f>
        <v>0</v>
      </c>
      <c r="O47" s="263">
        <f>$F47*N47</f>
        <v>0</v>
      </c>
      <c r="P47" s="263">
        <f>O47/1000000</f>
        <v>0</v>
      </c>
      <c r="Q47" s="456"/>
    </row>
    <row r="48" spans="1:17" s="446" customFormat="1" ht="15.75" customHeight="1">
      <c r="A48" s="346">
        <v>32</v>
      </c>
      <c r="B48" s="347" t="s">
        <v>401</v>
      </c>
      <c r="C48" s="350">
        <v>5128443</v>
      </c>
      <c r="D48" s="454" t="s">
        <v>12</v>
      </c>
      <c r="E48" s="455" t="s">
        <v>338</v>
      </c>
      <c r="F48" s="356">
        <v>-2000</v>
      </c>
      <c r="G48" s="326">
        <v>3558</v>
      </c>
      <c r="H48" s="327">
        <v>1037</v>
      </c>
      <c r="I48" s="263">
        <f>G48-H48</f>
        <v>2521</v>
      </c>
      <c r="J48" s="263">
        <f>$F48*I48</f>
        <v>-5042000</v>
      </c>
      <c r="K48" s="263">
        <f>J48/1000000</f>
        <v>-5.042</v>
      </c>
      <c r="L48" s="326">
        <v>30</v>
      </c>
      <c r="M48" s="327">
        <v>30</v>
      </c>
      <c r="N48" s="263">
        <f>L48-M48</f>
        <v>0</v>
      </c>
      <c r="O48" s="263">
        <f>$F48*N48</f>
        <v>0</v>
      </c>
      <c r="P48" s="263">
        <f>O48/1000000</f>
        <v>0</v>
      </c>
      <c r="Q48" s="760"/>
    </row>
    <row r="49" spans="1:17" s="446" customFormat="1" ht="15.75" customHeight="1">
      <c r="A49" s="346"/>
      <c r="B49" s="349" t="s">
        <v>41</v>
      </c>
      <c r="C49" s="350"/>
      <c r="D49" s="36"/>
      <c r="E49" s="36"/>
      <c r="F49" s="356"/>
      <c r="G49" s="326"/>
      <c r="H49" s="327"/>
      <c r="I49" s="263"/>
      <c r="J49" s="263"/>
      <c r="K49" s="263"/>
      <c r="L49" s="262"/>
      <c r="M49" s="263"/>
      <c r="N49" s="263"/>
      <c r="O49" s="263"/>
      <c r="P49" s="263"/>
      <c r="Q49" s="450"/>
    </row>
    <row r="50" spans="1:17" s="446" customFormat="1" ht="15.75" customHeight="1">
      <c r="A50" s="346"/>
      <c r="B50" s="348" t="s">
        <v>18</v>
      </c>
      <c r="C50" s="350"/>
      <c r="D50" s="40"/>
      <c r="E50" s="40"/>
      <c r="F50" s="356"/>
      <c r="G50" s="326"/>
      <c r="H50" s="327"/>
      <c r="I50" s="263"/>
      <c r="J50" s="263"/>
      <c r="K50" s="263"/>
      <c r="L50" s="262"/>
      <c r="M50" s="263"/>
      <c r="N50" s="263"/>
      <c r="O50" s="263"/>
      <c r="P50" s="263"/>
      <c r="Q50" s="450"/>
    </row>
    <row r="51" spans="1:17" s="446" customFormat="1" ht="15.75" customHeight="1">
      <c r="A51" s="346">
        <v>33</v>
      </c>
      <c r="B51" s="347" t="s">
        <v>19</v>
      </c>
      <c r="C51" s="350">
        <v>4864875</v>
      </c>
      <c r="D51" s="36" t="s">
        <v>12</v>
      </c>
      <c r="E51" s="37" t="s">
        <v>338</v>
      </c>
      <c r="F51" s="356">
        <v>1000</v>
      </c>
      <c r="G51" s="326">
        <v>1858</v>
      </c>
      <c r="H51" s="327">
        <v>1679</v>
      </c>
      <c r="I51" s="263">
        <f>G51-H51</f>
        <v>179</v>
      </c>
      <c r="J51" s="263">
        <f>$F51*I51</f>
        <v>179000</v>
      </c>
      <c r="K51" s="263">
        <f>J51/1000000</f>
        <v>0.179</v>
      </c>
      <c r="L51" s="326">
        <v>606</v>
      </c>
      <c r="M51" s="327">
        <v>606</v>
      </c>
      <c r="N51" s="263">
        <f>L51-M51</f>
        <v>0</v>
      </c>
      <c r="O51" s="263">
        <f>$F51*N51</f>
        <v>0</v>
      </c>
      <c r="P51" s="263">
        <f>O51/1000000</f>
        <v>0</v>
      </c>
      <c r="Q51" s="754"/>
    </row>
    <row r="52" spans="1:17" s="446" customFormat="1" ht="15.75" customHeight="1">
      <c r="A52" s="346">
        <v>34</v>
      </c>
      <c r="B52" s="347" t="s">
        <v>20</v>
      </c>
      <c r="C52" s="350">
        <v>4864914</v>
      </c>
      <c r="D52" s="36" t="s">
        <v>12</v>
      </c>
      <c r="E52" s="37" t="s">
        <v>338</v>
      </c>
      <c r="F52" s="356">
        <v>400</v>
      </c>
      <c r="G52" s="326">
        <v>4719</v>
      </c>
      <c r="H52" s="327">
        <v>4184</v>
      </c>
      <c r="I52" s="263">
        <f>G52-H52</f>
        <v>535</v>
      </c>
      <c r="J52" s="263">
        <f>$F52*I52</f>
        <v>214000</v>
      </c>
      <c r="K52" s="263">
        <f>J52/1000000</f>
        <v>0.214</v>
      </c>
      <c r="L52" s="326">
        <v>486</v>
      </c>
      <c r="M52" s="327">
        <v>486</v>
      </c>
      <c r="N52" s="263">
        <f>L52-M52</f>
        <v>0</v>
      </c>
      <c r="O52" s="263">
        <f>$F52*N52</f>
        <v>0</v>
      </c>
      <c r="P52" s="263">
        <f>O52/1000000</f>
        <v>0</v>
      </c>
      <c r="Q52" s="450"/>
    </row>
    <row r="53" spans="1:17" ht="15.75" customHeight="1">
      <c r="A53" s="346"/>
      <c r="B53" s="349" t="s">
        <v>116</v>
      </c>
      <c r="C53" s="350"/>
      <c r="D53" s="36"/>
      <c r="E53" s="36"/>
      <c r="F53" s="356"/>
      <c r="G53" s="324"/>
      <c r="H53" s="325"/>
      <c r="I53" s="373"/>
      <c r="J53" s="373"/>
      <c r="K53" s="373"/>
      <c r="L53" s="374"/>
      <c r="M53" s="373"/>
      <c r="N53" s="373"/>
      <c r="O53" s="373"/>
      <c r="P53" s="373"/>
      <c r="Q53" s="143"/>
    </row>
    <row r="54" spans="1:17" s="446" customFormat="1" ht="15.75" customHeight="1">
      <c r="A54" s="346">
        <v>35</v>
      </c>
      <c r="B54" s="347" t="s">
        <v>117</v>
      </c>
      <c r="C54" s="350">
        <v>5295199</v>
      </c>
      <c r="D54" s="36" t="s">
        <v>12</v>
      </c>
      <c r="E54" s="37" t="s">
        <v>338</v>
      </c>
      <c r="F54" s="356">
        <v>1000</v>
      </c>
      <c r="G54" s="326">
        <v>998183</v>
      </c>
      <c r="H54" s="327">
        <v>998183</v>
      </c>
      <c r="I54" s="263">
        <f>G54-H54</f>
        <v>0</v>
      </c>
      <c r="J54" s="263">
        <f>$F54*I54</f>
        <v>0</v>
      </c>
      <c r="K54" s="263">
        <f>J54/1000000</f>
        <v>0</v>
      </c>
      <c r="L54" s="326">
        <v>1170</v>
      </c>
      <c r="M54" s="327">
        <v>1170</v>
      </c>
      <c r="N54" s="263">
        <f>L54-M54</f>
        <v>0</v>
      </c>
      <c r="O54" s="263">
        <f>$F54*N54</f>
        <v>0</v>
      </c>
      <c r="P54" s="263">
        <f>O54/1000000</f>
        <v>0</v>
      </c>
      <c r="Q54" s="450"/>
    </row>
    <row r="55" spans="1:17" s="484" customFormat="1" ht="15.75" customHeight="1">
      <c r="A55" s="334">
        <v>36</v>
      </c>
      <c r="B55" s="312" t="s">
        <v>118</v>
      </c>
      <c r="C55" s="350">
        <v>4864828</v>
      </c>
      <c r="D55" s="40" t="s">
        <v>12</v>
      </c>
      <c r="E55" s="37" t="s">
        <v>338</v>
      </c>
      <c r="F55" s="350">
        <v>133</v>
      </c>
      <c r="G55" s="326">
        <v>998379</v>
      </c>
      <c r="H55" s="327">
        <v>999412</v>
      </c>
      <c r="I55" s="263">
        <f>G55-H55</f>
        <v>-1033</v>
      </c>
      <c r="J55" s="263">
        <f>$F55*I55</f>
        <v>-137389</v>
      </c>
      <c r="K55" s="263">
        <f>J55/1000000</f>
        <v>-0.137389</v>
      </c>
      <c r="L55" s="326">
        <v>13678</v>
      </c>
      <c r="M55" s="327">
        <v>13678</v>
      </c>
      <c r="N55" s="263">
        <f>L55-M55</f>
        <v>0</v>
      </c>
      <c r="O55" s="263">
        <f>$F55*N55</f>
        <v>0</v>
      </c>
      <c r="P55" s="263">
        <f>O55/1000000</f>
        <v>0</v>
      </c>
      <c r="Q55" s="326"/>
    </row>
    <row r="56" spans="1:17" s="446" customFormat="1" ht="15.75" customHeight="1">
      <c r="A56" s="334"/>
      <c r="B56" s="348" t="s">
        <v>435</v>
      </c>
      <c r="C56" s="350"/>
      <c r="D56" s="40"/>
      <c r="E56" s="37"/>
      <c r="F56" s="350"/>
      <c r="G56" s="326"/>
      <c r="H56" s="327"/>
      <c r="I56" s="263"/>
      <c r="J56" s="263"/>
      <c r="K56" s="263"/>
      <c r="L56" s="326"/>
      <c r="M56" s="327"/>
      <c r="N56" s="263"/>
      <c r="O56" s="263"/>
      <c r="P56" s="263"/>
      <c r="Q56" s="326"/>
    </row>
    <row r="57" spans="1:17" s="446" customFormat="1" ht="15.75" customHeight="1">
      <c r="A57" s="334">
        <v>37</v>
      </c>
      <c r="B57" s="312" t="s">
        <v>35</v>
      </c>
      <c r="C57" s="350">
        <v>5295145</v>
      </c>
      <c r="D57" s="40" t="s">
        <v>12</v>
      </c>
      <c r="E57" s="37" t="s">
        <v>338</v>
      </c>
      <c r="F57" s="350">
        <v>-1000</v>
      </c>
      <c r="G57" s="326">
        <v>978334</v>
      </c>
      <c r="H57" s="327">
        <v>979886</v>
      </c>
      <c r="I57" s="263">
        <f>G57-H57</f>
        <v>-1552</v>
      </c>
      <c r="J57" s="263">
        <f>$F57*I57</f>
        <v>1552000</v>
      </c>
      <c r="K57" s="263">
        <f>J57/1000000</f>
        <v>1.552</v>
      </c>
      <c r="L57" s="326">
        <v>990186</v>
      </c>
      <c r="M57" s="327">
        <v>990186</v>
      </c>
      <c r="N57" s="263">
        <f>L57-M57</f>
        <v>0</v>
      </c>
      <c r="O57" s="263">
        <f>$F57*N57</f>
        <v>0</v>
      </c>
      <c r="P57" s="263">
        <f>O57/1000000</f>
        <v>0</v>
      </c>
      <c r="Q57" s="326"/>
    </row>
    <row r="58" spans="1:17" s="487" customFormat="1" ht="15.75" customHeight="1" thickBot="1">
      <c r="A58" s="751">
        <v>38</v>
      </c>
      <c r="B58" s="752" t="s">
        <v>172</v>
      </c>
      <c r="C58" s="351">
        <v>5295146</v>
      </c>
      <c r="D58" s="351" t="s">
        <v>12</v>
      </c>
      <c r="E58" s="351" t="s">
        <v>338</v>
      </c>
      <c r="F58" s="351">
        <v>-1000</v>
      </c>
      <c r="G58" s="448">
        <v>991537</v>
      </c>
      <c r="H58" s="351">
        <v>993158</v>
      </c>
      <c r="I58" s="351">
        <f>G58-H58</f>
        <v>-1621</v>
      </c>
      <c r="J58" s="351">
        <f>$F58*I58</f>
        <v>1621000</v>
      </c>
      <c r="K58" s="756">
        <f>J58/1000000</f>
        <v>1.621</v>
      </c>
      <c r="L58" s="448">
        <v>999928</v>
      </c>
      <c r="M58" s="351">
        <v>999928</v>
      </c>
      <c r="N58" s="351">
        <f>L58-M58</f>
        <v>0</v>
      </c>
      <c r="O58" s="351">
        <f>$F58*N58</f>
        <v>0</v>
      </c>
      <c r="P58" s="756">
        <f>O58/1000000</f>
        <v>0</v>
      </c>
      <c r="Q58" s="448"/>
    </row>
    <row r="59" spans="1:17" s="446" customFormat="1" ht="13.5" customHeight="1" thickTop="1">
      <c r="A59" s="334"/>
      <c r="B59" s="312"/>
      <c r="C59" s="350"/>
      <c r="D59" s="40"/>
      <c r="E59" s="37"/>
      <c r="F59" s="350"/>
      <c r="G59" s="327"/>
      <c r="H59" s="327"/>
      <c r="I59" s="263"/>
      <c r="J59" s="263"/>
      <c r="K59" s="263"/>
      <c r="L59" s="327"/>
      <c r="M59" s="327"/>
      <c r="N59" s="263"/>
      <c r="O59" s="263"/>
      <c r="P59" s="263"/>
      <c r="Q59" s="484"/>
    </row>
    <row r="60" spans="2:16" ht="16.5">
      <c r="B60" s="13" t="s">
        <v>136</v>
      </c>
      <c r="F60" s="187"/>
      <c r="I60" s="14"/>
      <c r="J60" s="14"/>
      <c r="K60" s="379">
        <f>SUM(K8:K58)-K32</f>
        <v>-16.201106300000003</v>
      </c>
      <c r="N60" s="14"/>
      <c r="O60" s="14"/>
      <c r="P60" s="379">
        <f>SUM(P8:P58)-P32</f>
        <v>-1.3921999999999999</v>
      </c>
    </row>
    <row r="61" spans="2:16" ht="1.5" customHeight="1">
      <c r="B61" s="13"/>
      <c r="F61" s="187"/>
      <c r="I61" s="14"/>
      <c r="J61" s="14"/>
      <c r="K61" s="25"/>
      <c r="N61" s="14"/>
      <c r="O61" s="14"/>
      <c r="P61" s="25"/>
    </row>
    <row r="62" spans="2:16" ht="16.5">
      <c r="B62" s="13" t="s">
        <v>137</v>
      </c>
      <c r="F62" s="187"/>
      <c r="I62" s="14"/>
      <c r="J62" s="14"/>
      <c r="K62" s="379">
        <f>SUM(K60:K61)</f>
        <v>-16.201106300000003</v>
      </c>
      <c r="N62" s="14"/>
      <c r="O62" s="14"/>
      <c r="P62" s="379">
        <f>SUM(P60:P61)</f>
        <v>-1.3921999999999999</v>
      </c>
    </row>
    <row r="63" ht="15">
      <c r="F63" s="187"/>
    </row>
    <row r="64" spans="6:17" ht="15">
      <c r="F64" s="187"/>
      <c r="Q64" s="242" t="str">
        <f>NDPL!$Q$1</f>
        <v>NOVEMBER-2018</v>
      </c>
    </row>
    <row r="65" ht="15">
      <c r="F65" s="187"/>
    </row>
    <row r="66" spans="6:17" ht="15">
      <c r="F66" s="187"/>
      <c r="Q66" s="242"/>
    </row>
    <row r="67" spans="1:16" ht="18.75" thickBot="1">
      <c r="A67" s="82" t="s">
        <v>240</v>
      </c>
      <c r="F67" s="187"/>
      <c r="G67" s="6"/>
      <c r="H67" s="6"/>
      <c r="I67" s="42" t="s">
        <v>7</v>
      </c>
      <c r="J67" s="15"/>
      <c r="K67" s="15"/>
      <c r="L67" s="15"/>
      <c r="M67" s="15"/>
      <c r="N67" s="42" t="s">
        <v>388</v>
      </c>
      <c r="O67" s="15"/>
      <c r="P67" s="15"/>
    </row>
    <row r="68" spans="1:17" ht="39.75" thickBot="1" thickTop="1">
      <c r="A68" s="32" t="s">
        <v>8</v>
      </c>
      <c r="B68" s="29" t="s">
        <v>9</v>
      </c>
      <c r="C68" s="30" t="s">
        <v>1</v>
      </c>
      <c r="D68" s="30" t="s">
        <v>2</v>
      </c>
      <c r="E68" s="30" t="s">
        <v>3</v>
      </c>
      <c r="F68" s="30" t="s">
        <v>10</v>
      </c>
      <c r="G68" s="32" t="str">
        <f>NDPL!G5</f>
        <v>FINAL READING 30/11/2018</v>
      </c>
      <c r="H68" s="30" t="str">
        <f>NDPL!H5</f>
        <v>INTIAL READING 01/11/2018</v>
      </c>
      <c r="I68" s="30" t="s">
        <v>4</v>
      </c>
      <c r="J68" s="30" t="s">
        <v>5</v>
      </c>
      <c r="K68" s="30" t="s">
        <v>6</v>
      </c>
      <c r="L68" s="32" t="str">
        <f>NDPL!G5</f>
        <v>FINAL READING 30/11/2018</v>
      </c>
      <c r="M68" s="30" t="str">
        <f>NDPL!H5</f>
        <v>INTIAL READING 01/11/2018</v>
      </c>
      <c r="N68" s="30" t="s">
        <v>4</v>
      </c>
      <c r="O68" s="30" t="s">
        <v>5</v>
      </c>
      <c r="P68" s="30" t="s">
        <v>6</v>
      </c>
      <c r="Q68" s="31" t="s">
        <v>301</v>
      </c>
    </row>
    <row r="69" spans="1:16" ht="17.25" thickBot="1" thickTop="1">
      <c r="A69" s="16"/>
      <c r="B69" s="83"/>
      <c r="C69" s="16"/>
      <c r="D69" s="16"/>
      <c r="E69" s="16"/>
      <c r="F69" s="313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7" ht="15.75" customHeight="1" thickTop="1">
      <c r="A70" s="344"/>
      <c r="B70" s="345" t="s">
        <v>122</v>
      </c>
      <c r="C70" s="33"/>
      <c r="D70" s="33"/>
      <c r="E70" s="33"/>
      <c r="F70" s="314"/>
      <c r="G70" s="26"/>
      <c r="H70" s="458"/>
      <c r="I70" s="458"/>
      <c r="J70" s="458"/>
      <c r="K70" s="458"/>
      <c r="L70" s="26"/>
      <c r="M70" s="458"/>
      <c r="N70" s="458"/>
      <c r="O70" s="458"/>
      <c r="P70" s="458"/>
      <c r="Q70" s="536"/>
    </row>
    <row r="71" spans="1:17" s="446" customFormat="1" ht="15.75" customHeight="1">
      <c r="A71" s="346">
        <v>1</v>
      </c>
      <c r="B71" s="347" t="s">
        <v>15</v>
      </c>
      <c r="C71" s="350">
        <v>4864994</v>
      </c>
      <c r="D71" s="36" t="s">
        <v>12</v>
      </c>
      <c r="E71" s="37" t="s">
        <v>338</v>
      </c>
      <c r="F71" s="356">
        <v>-1000</v>
      </c>
      <c r="G71" s="326">
        <v>995685</v>
      </c>
      <c r="H71" s="327">
        <v>996478</v>
      </c>
      <c r="I71" s="327">
        <f>G71-H71</f>
        <v>-793</v>
      </c>
      <c r="J71" s="327">
        <f>$F71*I71</f>
        <v>793000</v>
      </c>
      <c r="K71" s="327">
        <f>J71/1000000</f>
        <v>0.793</v>
      </c>
      <c r="L71" s="326">
        <v>998769</v>
      </c>
      <c r="M71" s="327">
        <v>998769</v>
      </c>
      <c r="N71" s="327">
        <f>L71-M71</f>
        <v>0</v>
      </c>
      <c r="O71" s="327">
        <f>$F71*N71</f>
        <v>0</v>
      </c>
      <c r="P71" s="327">
        <f>O71/1000000</f>
        <v>0</v>
      </c>
      <c r="Q71" s="450"/>
    </row>
    <row r="72" spans="1:17" s="446" customFormat="1" ht="15.75" customHeight="1">
      <c r="A72" s="346">
        <v>2</v>
      </c>
      <c r="B72" s="347" t="s">
        <v>16</v>
      </c>
      <c r="C72" s="350">
        <v>5295153</v>
      </c>
      <c r="D72" s="36" t="s">
        <v>12</v>
      </c>
      <c r="E72" s="37" t="s">
        <v>338</v>
      </c>
      <c r="F72" s="356">
        <v>-1000</v>
      </c>
      <c r="G72" s="326">
        <v>989704</v>
      </c>
      <c r="H72" s="327">
        <v>989764</v>
      </c>
      <c r="I72" s="327">
        <f>G72-H72</f>
        <v>-60</v>
      </c>
      <c r="J72" s="327">
        <f>$F72*I72</f>
        <v>60000</v>
      </c>
      <c r="K72" s="327">
        <f>J72/1000000</f>
        <v>0.06</v>
      </c>
      <c r="L72" s="326">
        <v>965182</v>
      </c>
      <c r="M72" s="327">
        <v>965182</v>
      </c>
      <c r="N72" s="327">
        <f>L72-M72</f>
        <v>0</v>
      </c>
      <c r="O72" s="327">
        <f>$F72*N72</f>
        <v>0</v>
      </c>
      <c r="P72" s="327">
        <f>O72/1000000</f>
        <v>0</v>
      </c>
      <c r="Q72" s="450"/>
    </row>
    <row r="73" spans="1:17" s="446" customFormat="1" ht="15">
      <c r="A73" s="346">
        <v>3</v>
      </c>
      <c r="B73" s="347" t="s">
        <v>17</v>
      </c>
      <c r="C73" s="350">
        <v>4865033</v>
      </c>
      <c r="D73" s="36" t="s">
        <v>12</v>
      </c>
      <c r="E73" s="37" t="s">
        <v>338</v>
      </c>
      <c r="F73" s="356">
        <v>-1000</v>
      </c>
      <c r="G73" s="326">
        <v>992167</v>
      </c>
      <c r="H73" s="327">
        <v>993444</v>
      </c>
      <c r="I73" s="327">
        <f>G73-H73</f>
        <v>-1277</v>
      </c>
      <c r="J73" s="327">
        <f>$F73*I73</f>
        <v>1277000</v>
      </c>
      <c r="K73" s="327">
        <f>J73/1000000</f>
        <v>1.277</v>
      </c>
      <c r="L73" s="326">
        <v>995831</v>
      </c>
      <c r="M73" s="327">
        <v>995831</v>
      </c>
      <c r="N73" s="327">
        <f>L73-M73</f>
        <v>0</v>
      </c>
      <c r="O73" s="327">
        <f>$F73*N73</f>
        <v>0</v>
      </c>
      <c r="P73" s="327">
        <f>O73/1000000</f>
        <v>0</v>
      </c>
      <c r="Q73" s="447"/>
    </row>
    <row r="74" spans="1:17" s="446" customFormat="1" ht="15">
      <c r="A74" s="346">
        <v>4</v>
      </c>
      <c r="B74" s="347" t="s">
        <v>162</v>
      </c>
      <c r="C74" s="350">
        <v>5100231</v>
      </c>
      <c r="D74" s="36" t="s">
        <v>12</v>
      </c>
      <c r="E74" s="37" t="s">
        <v>338</v>
      </c>
      <c r="F74" s="356">
        <v>-2000</v>
      </c>
      <c r="G74" s="326">
        <v>979171</v>
      </c>
      <c r="H74" s="327">
        <v>979776</v>
      </c>
      <c r="I74" s="327">
        <f>G74-H74</f>
        <v>-605</v>
      </c>
      <c r="J74" s="327">
        <f>$F74*I74</f>
        <v>1210000</v>
      </c>
      <c r="K74" s="327">
        <f>J74/1000000</f>
        <v>1.21</v>
      </c>
      <c r="L74" s="326">
        <v>971220</v>
      </c>
      <c r="M74" s="327">
        <v>971220</v>
      </c>
      <c r="N74" s="327">
        <f>L74-M74</f>
        <v>0</v>
      </c>
      <c r="O74" s="327">
        <f>$F74*N74</f>
        <v>0</v>
      </c>
      <c r="P74" s="327">
        <f>O74/1000000</f>
        <v>0</v>
      </c>
      <c r="Q74" s="482"/>
    </row>
    <row r="75" spans="1:17" s="446" customFormat="1" ht="15.75" customHeight="1">
      <c r="A75" s="346"/>
      <c r="B75" s="348" t="s">
        <v>123</v>
      </c>
      <c r="C75" s="350"/>
      <c r="D75" s="40"/>
      <c r="E75" s="40"/>
      <c r="F75" s="356"/>
      <c r="G75" s="326"/>
      <c r="H75" s="327"/>
      <c r="I75" s="467"/>
      <c r="J75" s="467"/>
      <c r="K75" s="467"/>
      <c r="L75" s="326"/>
      <c r="M75" s="467"/>
      <c r="N75" s="467"/>
      <c r="O75" s="467"/>
      <c r="P75" s="467"/>
      <c r="Q75" s="450"/>
    </row>
    <row r="76" spans="1:17" s="446" customFormat="1" ht="15.75" customHeight="1">
      <c r="A76" s="346">
        <v>5</v>
      </c>
      <c r="B76" s="347" t="s">
        <v>124</v>
      </c>
      <c r="C76" s="350">
        <v>4864978</v>
      </c>
      <c r="D76" s="36" t="s">
        <v>12</v>
      </c>
      <c r="E76" s="37" t="s">
        <v>338</v>
      </c>
      <c r="F76" s="356">
        <v>-1000</v>
      </c>
      <c r="G76" s="326">
        <v>8719</v>
      </c>
      <c r="H76" s="263">
        <v>3943</v>
      </c>
      <c r="I76" s="467">
        <f aca="true" t="shared" si="15" ref="I76:I81">G76-H76</f>
        <v>4776</v>
      </c>
      <c r="J76" s="467">
        <f aca="true" t="shared" si="16" ref="J76:J81">$F76*I76</f>
        <v>-4776000</v>
      </c>
      <c r="K76" s="467">
        <f aca="true" t="shared" si="17" ref="K76:K81">J76/1000000</f>
        <v>-4.776</v>
      </c>
      <c r="L76" s="326">
        <v>998809</v>
      </c>
      <c r="M76" s="263">
        <v>998809</v>
      </c>
      <c r="N76" s="467">
        <f aca="true" t="shared" si="18" ref="N76:N81">L76-M76</f>
        <v>0</v>
      </c>
      <c r="O76" s="467">
        <f aca="true" t="shared" si="19" ref="O76:O81">$F76*N76</f>
        <v>0</v>
      </c>
      <c r="P76" s="467">
        <f aca="true" t="shared" si="20" ref="P76:P81">O76/1000000</f>
        <v>0</v>
      </c>
      <c r="Q76" s="450"/>
    </row>
    <row r="77" spans="1:17" s="446" customFormat="1" ht="15.75" customHeight="1">
      <c r="A77" s="346">
        <v>6</v>
      </c>
      <c r="B77" s="347" t="s">
        <v>125</v>
      </c>
      <c r="C77" s="350">
        <v>5128449</v>
      </c>
      <c r="D77" s="36" t="s">
        <v>12</v>
      </c>
      <c r="E77" s="37" t="s">
        <v>338</v>
      </c>
      <c r="F77" s="356">
        <v>-1000</v>
      </c>
      <c r="G77" s="326">
        <v>994301</v>
      </c>
      <c r="H77" s="263">
        <v>994184</v>
      </c>
      <c r="I77" s="467">
        <f t="shared" si="15"/>
        <v>117</v>
      </c>
      <c r="J77" s="467">
        <f t="shared" si="16"/>
        <v>-117000</v>
      </c>
      <c r="K77" s="467">
        <f t="shared" si="17"/>
        <v>-0.117</v>
      </c>
      <c r="L77" s="326">
        <v>997784</v>
      </c>
      <c r="M77" s="263">
        <v>997784</v>
      </c>
      <c r="N77" s="467">
        <f t="shared" si="18"/>
        <v>0</v>
      </c>
      <c r="O77" s="467">
        <f t="shared" si="19"/>
        <v>0</v>
      </c>
      <c r="P77" s="467">
        <f t="shared" si="20"/>
        <v>0</v>
      </c>
      <c r="Q77" s="450"/>
    </row>
    <row r="78" spans="1:17" s="446" customFormat="1" ht="15.75" customHeight="1">
      <c r="A78" s="346">
        <v>7</v>
      </c>
      <c r="B78" s="347" t="s">
        <v>126</v>
      </c>
      <c r="C78" s="350">
        <v>5295141</v>
      </c>
      <c r="D78" s="36" t="s">
        <v>12</v>
      </c>
      <c r="E78" s="37" t="s">
        <v>338</v>
      </c>
      <c r="F78" s="356">
        <v>-1000</v>
      </c>
      <c r="G78" s="326">
        <v>6188</v>
      </c>
      <c r="H78" s="263">
        <v>3905</v>
      </c>
      <c r="I78" s="467">
        <f t="shared" si="15"/>
        <v>2283</v>
      </c>
      <c r="J78" s="467">
        <f t="shared" si="16"/>
        <v>-2283000</v>
      </c>
      <c r="K78" s="467">
        <f t="shared" si="17"/>
        <v>-2.283</v>
      </c>
      <c r="L78" s="326">
        <v>999511</v>
      </c>
      <c r="M78" s="263">
        <v>999511</v>
      </c>
      <c r="N78" s="467">
        <f t="shared" si="18"/>
        <v>0</v>
      </c>
      <c r="O78" s="467">
        <f t="shared" si="19"/>
        <v>0</v>
      </c>
      <c r="P78" s="467">
        <f t="shared" si="20"/>
        <v>0</v>
      </c>
      <c r="Q78" s="450"/>
    </row>
    <row r="79" spans="1:17" s="446" customFormat="1" ht="15.75" customHeight="1">
      <c r="A79" s="346">
        <v>8</v>
      </c>
      <c r="B79" s="347" t="s">
        <v>127</v>
      </c>
      <c r="C79" s="350">
        <v>4865167</v>
      </c>
      <c r="D79" s="36" t="s">
        <v>12</v>
      </c>
      <c r="E79" s="37" t="s">
        <v>338</v>
      </c>
      <c r="F79" s="356">
        <v>-1000</v>
      </c>
      <c r="G79" s="326">
        <v>1655</v>
      </c>
      <c r="H79" s="263">
        <v>1655</v>
      </c>
      <c r="I79" s="467">
        <f t="shared" si="15"/>
        <v>0</v>
      </c>
      <c r="J79" s="467">
        <f t="shared" si="16"/>
        <v>0</v>
      </c>
      <c r="K79" s="467">
        <f t="shared" si="17"/>
        <v>0</v>
      </c>
      <c r="L79" s="326">
        <v>980809</v>
      </c>
      <c r="M79" s="263">
        <v>980809</v>
      </c>
      <c r="N79" s="467">
        <f t="shared" si="18"/>
        <v>0</v>
      </c>
      <c r="O79" s="467">
        <f t="shared" si="19"/>
        <v>0</v>
      </c>
      <c r="P79" s="467">
        <f t="shared" si="20"/>
        <v>0</v>
      </c>
      <c r="Q79" s="450"/>
    </row>
    <row r="80" spans="1:17" s="492" customFormat="1" ht="15">
      <c r="A80" s="785">
        <v>9</v>
      </c>
      <c r="B80" s="786" t="s">
        <v>128</v>
      </c>
      <c r="C80" s="787">
        <v>5295134</v>
      </c>
      <c r="D80" s="58" t="s">
        <v>12</v>
      </c>
      <c r="E80" s="59" t="s">
        <v>338</v>
      </c>
      <c r="F80" s="356">
        <v>-1000</v>
      </c>
      <c r="G80" s="326">
        <v>990350</v>
      </c>
      <c r="H80" s="263">
        <v>990713</v>
      </c>
      <c r="I80" s="467">
        <f t="shared" si="15"/>
        <v>-363</v>
      </c>
      <c r="J80" s="467">
        <f t="shared" si="16"/>
        <v>363000</v>
      </c>
      <c r="K80" s="467">
        <f t="shared" si="17"/>
        <v>0.363</v>
      </c>
      <c r="L80" s="326">
        <v>937188</v>
      </c>
      <c r="M80" s="263">
        <v>937188</v>
      </c>
      <c r="N80" s="467">
        <f t="shared" si="18"/>
        <v>0</v>
      </c>
      <c r="O80" s="467">
        <f t="shared" si="19"/>
        <v>0</v>
      </c>
      <c r="P80" s="467">
        <f t="shared" si="20"/>
        <v>0</v>
      </c>
      <c r="Q80" s="788"/>
    </row>
    <row r="81" spans="1:17" s="446" customFormat="1" ht="15.75" customHeight="1">
      <c r="A81" s="346">
        <v>10</v>
      </c>
      <c r="B81" s="347" t="s">
        <v>129</v>
      </c>
      <c r="C81" s="350">
        <v>5295135</v>
      </c>
      <c r="D81" s="36" t="s">
        <v>12</v>
      </c>
      <c r="E81" s="37" t="s">
        <v>338</v>
      </c>
      <c r="F81" s="356">
        <v>-1000</v>
      </c>
      <c r="G81" s="326">
        <v>957795</v>
      </c>
      <c r="H81" s="263">
        <v>958260</v>
      </c>
      <c r="I81" s="327">
        <f t="shared" si="15"/>
        <v>-465</v>
      </c>
      <c r="J81" s="327">
        <f t="shared" si="16"/>
        <v>465000</v>
      </c>
      <c r="K81" s="327">
        <f t="shared" si="17"/>
        <v>0.465</v>
      </c>
      <c r="L81" s="326">
        <v>989486</v>
      </c>
      <c r="M81" s="263">
        <v>989486</v>
      </c>
      <c r="N81" s="327">
        <f t="shared" si="18"/>
        <v>0</v>
      </c>
      <c r="O81" s="327">
        <f t="shared" si="19"/>
        <v>0</v>
      </c>
      <c r="P81" s="327">
        <f t="shared" si="20"/>
        <v>0</v>
      </c>
      <c r="Q81" s="482"/>
    </row>
    <row r="82" spans="1:17" s="446" customFormat="1" ht="15.75" customHeight="1">
      <c r="A82" s="346"/>
      <c r="B82" s="349" t="s">
        <v>130</v>
      </c>
      <c r="C82" s="350"/>
      <c r="D82" s="36"/>
      <c r="E82" s="36"/>
      <c r="F82" s="356"/>
      <c r="G82" s="326"/>
      <c r="H82" s="327"/>
      <c r="I82" s="467"/>
      <c r="J82" s="467"/>
      <c r="K82" s="467"/>
      <c r="L82" s="326"/>
      <c r="M82" s="467"/>
      <c r="N82" s="467"/>
      <c r="O82" s="467"/>
      <c r="P82" s="467"/>
      <c r="Q82" s="450"/>
    </row>
    <row r="83" spans="1:17" s="446" customFormat="1" ht="15.75" customHeight="1">
      <c r="A83" s="346">
        <v>11</v>
      </c>
      <c r="B83" s="347" t="s">
        <v>131</v>
      </c>
      <c r="C83" s="350">
        <v>5295129</v>
      </c>
      <c r="D83" s="36" t="s">
        <v>12</v>
      </c>
      <c r="E83" s="37" t="s">
        <v>338</v>
      </c>
      <c r="F83" s="356">
        <v>-1000</v>
      </c>
      <c r="G83" s="326">
        <v>970172</v>
      </c>
      <c r="H83" s="327">
        <v>970740</v>
      </c>
      <c r="I83" s="467">
        <f>G83-H83</f>
        <v>-568</v>
      </c>
      <c r="J83" s="467">
        <f>$F83*I83</f>
        <v>568000</v>
      </c>
      <c r="K83" s="467">
        <f>J83/1000000</f>
        <v>0.568</v>
      </c>
      <c r="L83" s="326">
        <v>989820</v>
      </c>
      <c r="M83" s="327">
        <v>989820</v>
      </c>
      <c r="N83" s="467">
        <f>L83-M83</f>
        <v>0</v>
      </c>
      <c r="O83" s="467">
        <f>$F83*N83</f>
        <v>0</v>
      </c>
      <c r="P83" s="467">
        <f>O83/1000000</f>
        <v>0</v>
      </c>
      <c r="Q83" s="450"/>
    </row>
    <row r="84" spans="1:17" s="446" customFormat="1" ht="15.75" customHeight="1">
      <c r="A84" s="346"/>
      <c r="B84" s="347"/>
      <c r="C84" s="350"/>
      <c r="D84" s="36"/>
      <c r="E84" s="37"/>
      <c r="F84" s="356">
        <v>-1000</v>
      </c>
      <c r="G84" s="326">
        <v>972837</v>
      </c>
      <c r="H84" s="327">
        <v>973630</v>
      </c>
      <c r="I84" s="467">
        <f>G84-H84</f>
        <v>-793</v>
      </c>
      <c r="J84" s="467">
        <f>$F84*I84</f>
        <v>793000</v>
      </c>
      <c r="K84" s="467">
        <f>J84/1000000</f>
        <v>0.793</v>
      </c>
      <c r="L84" s="326"/>
      <c r="M84" s="327"/>
      <c r="N84" s="467"/>
      <c r="O84" s="467"/>
      <c r="P84" s="467"/>
      <c r="Q84" s="450"/>
    </row>
    <row r="85" spans="1:17" s="446" customFormat="1" ht="15.75" customHeight="1">
      <c r="A85" s="346">
        <v>12</v>
      </c>
      <c r="B85" s="347" t="s">
        <v>132</v>
      </c>
      <c r="C85" s="350">
        <v>4864917</v>
      </c>
      <c r="D85" s="36" t="s">
        <v>12</v>
      </c>
      <c r="E85" s="37" t="s">
        <v>338</v>
      </c>
      <c r="F85" s="356">
        <v>-1000</v>
      </c>
      <c r="G85" s="326">
        <v>957898</v>
      </c>
      <c r="H85" s="327">
        <v>958183</v>
      </c>
      <c r="I85" s="467">
        <f>G85-H85</f>
        <v>-285</v>
      </c>
      <c r="J85" s="467">
        <f>$F85*I85</f>
        <v>285000</v>
      </c>
      <c r="K85" s="467">
        <f>J85/1000000</f>
        <v>0.285</v>
      </c>
      <c r="L85" s="326">
        <v>827844</v>
      </c>
      <c r="M85" s="327">
        <v>827844</v>
      </c>
      <c r="N85" s="467">
        <f>L85-M85</f>
        <v>0</v>
      </c>
      <c r="O85" s="467">
        <f>$F85*N85</f>
        <v>0</v>
      </c>
      <c r="P85" s="467">
        <f>O85/1000000</f>
        <v>0</v>
      </c>
      <c r="Q85" s="450"/>
    </row>
    <row r="86" spans="1:17" s="446" customFormat="1" ht="15.75" customHeight="1">
      <c r="A86" s="346"/>
      <c r="B86" s="348" t="s">
        <v>133</v>
      </c>
      <c r="C86" s="350"/>
      <c r="D86" s="40"/>
      <c r="E86" s="40"/>
      <c r="F86" s="356"/>
      <c r="G86" s="326"/>
      <c r="H86" s="327"/>
      <c r="I86" s="467"/>
      <c r="J86" s="467"/>
      <c r="K86" s="467"/>
      <c r="L86" s="326"/>
      <c r="M86" s="467"/>
      <c r="N86" s="467"/>
      <c r="O86" s="467"/>
      <c r="P86" s="467"/>
      <c r="Q86" s="450"/>
    </row>
    <row r="87" spans="1:17" s="446" customFormat="1" ht="19.5" customHeight="1">
      <c r="A87" s="346">
        <v>13</v>
      </c>
      <c r="B87" s="347" t="s">
        <v>134</v>
      </c>
      <c r="C87" s="350">
        <v>4865053</v>
      </c>
      <c r="D87" s="36" t="s">
        <v>12</v>
      </c>
      <c r="E87" s="37" t="s">
        <v>338</v>
      </c>
      <c r="F87" s="356">
        <v>-1000</v>
      </c>
      <c r="G87" s="326">
        <v>25953</v>
      </c>
      <c r="H87" s="327">
        <v>23262</v>
      </c>
      <c r="I87" s="467">
        <f>G87-H87</f>
        <v>2691</v>
      </c>
      <c r="J87" s="467">
        <f>$F87*I87</f>
        <v>-2691000</v>
      </c>
      <c r="K87" s="467">
        <f>J87/1000000</f>
        <v>-2.691</v>
      </c>
      <c r="L87" s="326">
        <v>33503</v>
      </c>
      <c r="M87" s="327">
        <v>33503</v>
      </c>
      <c r="N87" s="467">
        <f>L87-M87</f>
        <v>0</v>
      </c>
      <c r="O87" s="467">
        <f>$F87*N87</f>
        <v>0</v>
      </c>
      <c r="P87" s="467">
        <f>O87/1000000</f>
        <v>0</v>
      </c>
      <c r="Q87" s="461"/>
    </row>
    <row r="88" spans="1:17" s="446" customFormat="1" ht="19.5" customHeight="1">
      <c r="A88" s="346">
        <v>14</v>
      </c>
      <c r="B88" s="347" t="s">
        <v>135</v>
      </c>
      <c r="C88" s="350">
        <v>5128445</v>
      </c>
      <c r="D88" s="36" t="s">
        <v>12</v>
      </c>
      <c r="E88" s="37" t="s">
        <v>338</v>
      </c>
      <c r="F88" s="356">
        <v>-1000</v>
      </c>
      <c r="G88" s="326">
        <v>18810</v>
      </c>
      <c r="H88" s="327">
        <v>16481</v>
      </c>
      <c r="I88" s="327">
        <f>G88-H88</f>
        <v>2329</v>
      </c>
      <c r="J88" s="327">
        <f>$F88*I88</f>
        <v>-2329000</v>
      </c>
      <c r="K88" s="327">
        <f>J88/1000000</f>
        <v>-2.329</v>
      </c>
      <c r="L88" s="326">
        <v>136</v>
      </c>
      <c r="M88" s="327">
        <v>136</v>
      </c>
      <c r="N88" s="327">
        <f>L88-M88</f>
        <v>0</v>
      </c>
      <c r="O88" s="327">
        <f>$F88*N88</f>
        <v>0</v>
      </c>
      <c r="P88" s="327">
        <f>O88/1000000</f>
        <v>0</v>
      </c>
      <c r="Q88" s="461"/>
    </row>
    <row r="89" spans="1:17" s="446" customFormat="1" ht="19.5" customHeight="1">
      <c r="A89" s="346">
        <v>15</v>
      </c>
      <c r="B89" s="347" t="s">
        <v>402</v>
      </c>
      <c r="C89" s="350">
        <v>5295165</v>
      </c>
      <c r="D89" s="36" t="s">
        <v>12</v>
      </c>
      <c r="E89" s="37" t="s">
        <v>338</v>
      </c>
      <c r="F89" s="356">
        <v>-1000</v>
      </c>
      <c r="G89" s="326">
        <v>989932</v>
      </c>
      <c r="H89" s="327">
        <v>987852</v>
      </c>
      <c r="I89" s="327">
        <f>G89-H89</f>
        <v>2080</v>
      </c>
      <c r="J89" s="327">
        <f>$F89*I89</f>
        <v>-2080000</v>
      </c>
      <c r="K89" s="327">
        <f>J89/1000000</f>
        <v>-2.08</v>
      </c>
      <c r="L89" s="326">
        <v>919565</v>
      </c>
      <c r="M89" s="327">
        <v>919565</v>
      </c>
      <c r="N89" s="327">
        <f>L89-M89</f>
        <v>0</v>
      </c>
      <c r="O89" s="327">
        <f>$F89*N89</f>
        <v>0</v>
      </c>
      <c r="P89" s="327">
        <f>O89/1000000</f>
        <v>0</v>
      </c>
      <c r="Q89" s="461"/>
    </row>
    <row r="90" spans="1:17" s="446" customFormat="1" ht="19.5" customHeight="1">
      <c r="A90" s="346"/>
      <c r="B90" s="347"/>
      <c r="C90" s="350"/>
      <c r="D90" s="36"/>
      <c r="E90" s="37"/>
      <c r="F90" s="356">
        <v>-100</v>
      </c>
      <c r="G90" s="326">
        <v>985500</v>
      </c>
      <c r="H90" s="327">
        <v>983054</v>
      </c>
      <c r="I90" s="327">
        <f>G90-H90</f>
        <v>2446</v>
      </c>
      <c r="J90" s="327">
        <f>$F90*I90</f>
        <v>-244600</v>
      </c>
      <c r="K90" s="327">
        <f>J90/1000000</f>
        <v>-0.2446</v>
      </c>
      <c r="L90" s="326"/>
      <c r="M90" s="327"/>
      <c r="N90" s="327"/>
      <c r="O90" s="327"/>
      <c r="P90" s="327"/>
      <c r="Q90" s="461"/>
    </row>
    <row r="91" spans="1:17" s="446" customFormat="1" ht="14.25" customHeight="1">
      <c r="A91" s="346"/>
      <c r="B91" s="349" t="s">
        <v>140</v>
      </c>
      <c r="C91" s="350"/>
      <c r="D91" s="36"/>
      <c r="E91" s="36"/>
      <c r="F91" s="356"/>
      <c r="G91" s="376"/>
      <c r="H91" s="327"/>
      <c r="I91" s="327"/>
      <c r="J91" s="327"/>
      <c r="K91" s="327"/>
      <c r="L91" s="376"/>
      <c r="M91" s="327"/>
      <c r="N91" s="327"/>
      <c r="O91" s="327"/>
      <c r="P91" s="327"/>
      <c r="Q91" s="450"/>
    </row>
    <row r="92" spans="1:17" s="487" customFormat="1" ht="15.75" thickBot="1">
      <c r="A92" s="699">
        <v>16</v>
      </c>
      <c r="B92" s="783" t="s">
        <v>141</v>
      </c>
      <c r="C92" s="351">
        <v>4865087</v>
      </c>
      <c r="D92" s="84" t="s">
        <v>12</v>
      </c>
      <c r="E92" s="490" t="s">
        <v>338</v>
      </c>
      <c r="F92" s="351">
        <v>100</v>
      </c>
      <c r="G92" s="448">
        <v>0</v>
      </c>
      <c r="H92" s="449">
        <v>0</v>
      </c>
      <c r="I92" s="449">
        <f>G92-H92</f>
        <v>0</v>
      </c>
      <c r="J92" s="449">
        <f>$F92*I92</f>
        <v>0</v>
      </c>
      <c r="K92" s="449">
        <f>J92/1000000</f>
        <v>0</v>
      </c>
      <c r="L92" s="448">
        <v>0</v>
      </c>
      <c r="M92" s="449">
        <v>0</v>
      </c>
      <c r="N92" s="449">
        <f>L92-M92</f>
        <v>0</v>
      </c>
      <c r="O92" s="449">
        <f>$F92*N92</f>
        <v>0</v>
      </c>
      <c r="P92" s="449">
        <f>O92/1000000</f>
        <v>0</v>
      </c>
      <c r="Q92" s="784"/>
    </row>
    <row r="93" spans="1:17" ht="18.75" thickTop="1">
      <c r="A93" s="446"/>
      <c r="B93" s="289" t="s">
        <v>242</v>
      </c>
      <c r="C93" s="446"/>
      <c r="D93" s="446"/>
      <c r="E93" s="446"/>
      <c r="F93" s="581"/>
      <c r="G93" s="446"/>
      <c r="H93" s="446"/>
      <c r="I93" s="537"/>
      <c r="J93" s="537"/>
      <c r="K93" s="146">
        <f>SUM(K71:K92)</f>
        <v>-8.7066</v>
      </c>
      <c r="L93" s="484"/>
      <c r="M93" s="446"/>
      <c r="N93" s="537"/>
      <c r="O93" s="537"/>
      <c r="P93" s="146">
        <f>SUM(P71:P92)</f>
        <v>0</v>
      </c>
      <c r="Q93" s="446"/>
    </row>
    <row r="94" spans="2:16" ht="18">
      <c r="B94" s="289"/>
      <c r="F94" s="187"/>
      <c r="I94" s="14"/>
      <c r="J94" s="14"/>
      <c r="K94" s="17"/>
      <c r="L94" s="15"/>
      <c r="N94" s="14"/>
      <c r="O94" s="14"/>
      <c r="P94" s="291"/>
    </row>
    <row r="95" spans="2:16" ht="18">
      <c r="B95" s="289" t="s">
        <v>143</v>
      </c>
      <c r="F95" s="187"/>
      <c r="I95" s="14"/>
      <c r="J95" s="14"/>
      <c r="K95" s="343">
        <f>SUM(K93:K94)</f>
        <v>-8.7066</v>
      </c>
      <c r="L95" s="15"/>
      <c r="N95" s="14"/>
      <c r="O95" s="14"/>
      <c r="P95" s="343">
        <f>SUM(P93:P94)</f>
        <v>0</v>
      </c>
    </row>
    <row r="96" spans="6:16" ht="15">
      <c r="F96" s="187"/>
      <c r="I96" s="14"/>
      <c r="J96" s="14"/>
      <c r="K96" s="17"/>
      <c r="L96" s="15"/>
      <c r="N96" s="14"/>
      <c r="O96" s="14"/>
      <c r="P96" s="17"/>
    </row>
    <row r="97" spans="6:16" ht="15">
      <c r="F97" s="187"/>
      <c r="I97" s="14"/>
      <c r="J97" s="14"/>
      <c r="K97" s="17"/>
      <c r="L97" s="15"/>
      <c r="N97" s="14"/>
      <c r="O97" s="14"/>
      <c r="P97" s="17"/>
    </row>
    <row r="98" spans="6:18" ht="15">
      <c r="F98" s="187"/>
      <c r="I98" s="14"/>
      <c r="J98" s="14"/>
      <c r="K98" s="17"/>
      <c r="L98" s="15"/>
      <c r="N98" s="14"/>
      <c r="O98" s="14"/>
      <c r="P98" s="17"/>
      <c r="Q98" s="242" t="str">
        <f>NDPL!Q1</f>
        <v>NOVEMBER-2018</v>
      </c>
      <c r="R98" s="242"/>
    </row>
    <row r="99" spans="1:16" ht="18.75" thickBot="1">
      <c r="A99" s="302" t="s">
        <v>241</v>
      </c>
      <c r="F99" s="187"/>
      <c r="G99" s="6"/>
      <c r="H99" s="6"/>
      <c r="I99" s="42" t="s">
        <v>7</v>
      </c>
      <c r="J99" s="15"/>
      <c r="K99" s="15"/>
      <c r="L99" s="15"/>
      <c r="M99" s="15"/>
      <c r="N99" s="42" t="s">
        <v>388</v>
      </c>
      <c r="O99" s="15"/>
      <c r="P99" s="15"/>
    </row>
    <row r="100" spans="1:17" ht="48" customHeight="1" thickBot="1" thickTop="1">
      <c r="A100" s="32" t="s">
        <v>8</v>
      </c>
      <c r="B100" s="29" t="s">
        <v>9</v>
      </c>
      <c r="C100" s="30" t="s">
        <v>1</v>
      </c>
      <c r="D100" s="30" t="s">
        <v>2</v>
      </c>
      <c r="E100" s="30" t="s">
        <v>3</v>
      </c>
      <c r="F100" s="30" t="s">
        <v>10</v>
      </c>
      <c r="G100" s="32" t="str">
        <f>NDPL!G5</f>
        <v>FINAL READING 30/11/2018</v>
      </c>
      <c r="H100" s="30" t="str">
        <f>NDPL!H5</f>
        <v>INTIAL READING 01/11/2018</v>
      </c>
      <c r="I100" s="30" t="s">
        <v>4</v>
      </c>
      <c r="J100" s="30" t="s">
        <v>5</v>
      </c>
      <c r="K100" s="30" t="s">
        <v>6</v>
      </c>
      <c r="L100" s="32" t="str">
        <f>NDPL!G5</f>
        <v>FINAL READING 30/11/2018</v>
      </c>
      <c r="M100" s="30" t="str">
        <f>NDPL!H5</f>
        <v>INTIAL READING 01/11/2018</v>
      </c>
      <c r="N100" s="30" t="s">
        <v>4</v>
      </c>
      <c r="O100" s="30" t="s">
        <v>5</v>
      </c>
      <c r="P100" s="30" t="s">
        <v>6</v>
      </c>
      <c r="Q100" s="31" t="s">
        <v>301</v>
      </c>
    </row>
    <row r="101" spans="1:16" ht="17.25" thickBot="1" thickTop="1">
      <c r="A101" s="5"/>
      <c r="B101" s="39"/>
      <c r="C101" s="4"/>
      <c r="D101" s="4"/>
      <c r="E101" s="4"/>
      <c r="F101" s="315"/>
      <c r="G101" s="4"/>
      <c r="H101" s="4"/>
      <c r="I101" s="4"/>
      <c r="J101" s="4"/>
      <c r="K101" s="4"/>
      <c r="L101" s="16"/>
      <c r="M101" s="4"/>
      <c r="N101" s="4"/>
      <c r="O101" s="4"/>
      <c r="P101" s="4"/>
    </row>
    <row r="102" spans="1:17" ht="15.75" customHeight="1" thickTop="1">
      <c r="A102" s="344"/>
      <c r="B102" s="353" t="s">
        <v>31</v>
      </c>
      <c r="C102" s="354"/>
      <c r="D102" s="77"/>
      <c r="E102" s="85"/>
      <c r="F102" s="316"/>
      <c r="G102" s="28"/>
      <c r="H102" s="21"/>
      <c r="I102" s="22"/>
      <c r="J102" s="22"/>
      <c r="K102" s="22"/>
      <c r="L102" s="20"/>
      <c r="M102" s="21"/>
      <c r="N102" s="22"/>
      <c r="O102" s="22"/>
      <c r="P102" s="22"/>
      <c r="Q102" s="142"/>
    </row>
    <row r="103" spans="1:17" s="446" customFormat="1" ht="15.75" customHeight="1">
      <c r="A103" s="346">
        <v>1</v>
      </c>
      <c r="B103" s="347" t="s">
        <v>32</v>
      </c>
      <c r="C103" s="350">
        <v>4864791</v>
      </c>
      <c r="D103" s="454" t="s">
        <v>12</v>
      </c>
      <c r="E103" s="455" t="s">
        <v>338</v>
      </c>
      <c r="F103" s="356">
        <v>-266.67</v>
      </c>
      <c r="G103" s="326">
        <v>444</v>
      </c>
      <c r="H103" s="263">
        <v>608</v>
      </c>
      <c r="I103" s="263">
        <f>G103-H103</f>
        <v>-164</v>
      </c>
      <c r="J103" s="263">
        <f>$F103*I103</f>
        <v>43733.880000000005</v>
      </c>
      <c r="K103" s="263">
        <f>J103/1000000</f>
        <v>0.04373388</v>
      </c>
      <c r="L103" s="326">
        <v>999999</v>
      </c>
      <c r="M103" s="263">
        <v>999999</v>
      </c>
      <c r="N103" s="263">
        <f>L103-M103</f>
        <v>0</v>
      </c>
      <c r="O103" s="263">
        <f>$F103*N103</f>
        <v>0</v>
      </c>
      <c r="P103" s="263">
        <f>O103/1000000</f>
        <v>0</v>
      </c>
      <c r="Q103" s="478"/>
    </row>
    <row r="104" spans="1:17" s="446" customFormat="1" ht="15.75" customHeight="1">
      <c r="A104" s="346">
        <v>2</v>
      </c>
      <c r="B104" s="347" t="s">
        <v>33</v>
      </c>
      <c r="C104" s="350">
        <v>5128405</v>
      </c>
      <c r="D104" s="36" t="s">
        <v>12</v>
      </c>
      <c r="E104" s="37" t="s">
        <v>338</v>
      </c>
      <c r="F104" s="356">
        <v>-500</v>
      </c>
      <c r="G104" s="326">
        <v>7781</v>
      </c>
      <c r="H104" s="327">
        <v>7562</v>
      </c>
      <c r="I104" s="263">
        <f aca="true" t="shared" si="21" ref="I104:I109">G104-H104</f>
        <v>219</v>
      </c>
      <c r="J104" s="263">
        <f aca="true" t="shared" si="22" ref="J104:J112">$F104*I104</f>
        <v>-109500</v>
      </c>
      <c r="K104" s="263">
        <f aca="true" t="shared" si="23" ref="K104:K112">J104/1000000</f>
        <v>-0.1095</v>
      </c>
      <c r="L104" s="326">
        <v>1767</v>
      </c>
      <c r="M104" s="327">
        <v>1767</v>
      </c>
      <c r="N104" s="327">
        <f aca="true" t="shared" si="24" ref="N104:N109">L104-M104</f>
        <v>0</v>
      </c>
      <c r="O104" s="327">
        <f aca="true" t="shared" si="25" ref="O104:O112">$F104*N104</f>
        <v>0</v>
      </c>
      <c r="P104" s="327">
        <f aca="true" t="shared" si="26" ref="P104:P112">O104/1000000</f>
        <v>0</v>
      </c>
      <c r="Q104" s="450"/>
    </row>
    <row r="105" spans="1:17" s="446" customFormat="1" ht="15.75" customHeight="1">
      <c r="A105" s="346"/>
      <c r="B105" s="349" t="s">
        <v>367</v>
      </c>
      <c r="C105" s="350"/>
      <c r="D105" s="36"/>
      <c r="E105" s="37"/>
      <c r="F105" s="356"/>
      <c r="G105" s="377"/>
      <c r="H105" s="263"/>
      <c r="I105" s="263"/>
      <c r="J105" s="263"/>
      <c r="K105" s="263"/>
      <c r="L105" s="326"/>
      <c r="M105" s="327"/>
      <c r="N105" s="327"/>
      <c r="O105" s="327"/>
      <c r="P105" s="327"/>
      <c r="Q105" s="450"/>
    </row>
    <row r="106" spans="1:17" s="446" customFormat="1" ht="15">
      <c r="A106" s="346">
        <v>3</v>
      </c>
      <c r="B106" s="312" t="s">
        <v>108</v>
      </c>
      <c r="C106" s="350">
        <v>4865107</v>
      </c>
      <c r="D106" s="40" t="s">
        <v>12</v>
      </c>
      <c r="E106" s="37" t="s">
        <v>338</v>
      </c>
      <c r="F106" s="356">
        <v>-266.66</v>
      </c>
      <c r="G106" s="326">
        <v>3710</v>
      </c>
      <c r="H106" s="263">
        <v>3807</v>
      </c>
      <c r="I106" s="263">
        <f>G106-H106</f>
        <v>-97</v>
      </c>
      <c r="J106" s="263">
        <f>$F106*I106</f>
        <v>25866.020000000004</v>
      </c>
      <c r="K106" s="263">
        <f>J106/1000000</f>
        <v>0.025866020000000003</v>
      </c>
      <c r="L106" s="326">
        <v>2196</v>
      </c>
      <c r="M106" s="263">
        <v>2196</v>
      </c>
      <c r="N106" s="327">
        <f>L106-M106</f>
        <v>0</v>
      </c>
      <c r="O106" s="327">
        <f>$F106*N106</f>
        <v>0</v>
      </c>
      <c r="P106" s="327">
        <f>O106/1000000</f>
        <v>0</v>
      </c>
      <c r="Q106" s="479"/>
    </row>
    <row r="107" spans="1:17" s="446" customFormat="1" ht="15.75" customHeight="1">
      <c r="A107" s="346">
        <v>4</v>
      </c>
      <c r="B107" s="347" t="s">
        <v>109</v>
      </c>
      <c r="C107" s="350">
        <v>4865137</v>
      </c>
      <c r="D107" s="36" t="s">
        <v>12</v>
      </c>
      <c r="E107" s="37" t="s">
        <v>338</v>
      </c>
      <c r="F107" s="356">
        <v>-100</v>
      </c>
      <c r="G107" s="326">
        <v>81885</v>
      </c>
      <c r="H107" s="263">
        <v>80063</v>
      </c>
      <c r="I107" s="263">
        <f t="shared" si="21"/>
        <v>1822</v>
      </c>
      <c r="J107" s="263">
        <f t="shared" si="22"/>
        <v>-182200</v>
      </c>
      <c r="K107" s="263">
        <f t="shared" si="23"/>
        <v>-0.1822</v>
      </c>
      <c r="L107" s="326">
        <v>149421</v>
      </c>
      <c r="M107" s="263">
        <v>149421</v>
      </c>
      <c r="N107" s="327">
        <f t="shared" si="24"/>
        <v>0</v>
      </c>
      <c r="O107" s="327">
        <f t="shared" si="25"/>
        <v>0</v>
      </c>
      <c r="P107" s="327">
        <f t="shared" si="26"/>
        <v>0</v>
      </c>
      <c r="Q107" s="450"/>
    </row>
    <row r="108" spans="1:17" s="446" customFormat="1" ht="15">
      <c r="A108" s="346">
        <v>5</v>
      </c>
      <c r="B108" s="347" t="s">
        <v>110</v>
      </c>
      <c r="C108" s="350">
        <v>4865136</v>
      </c>
      <c r="D108" s="36" t="s">
        <v>12</v>
      </c>
      <c r="E108" s="37" t="s">
        <v>338</v>
      </c>
      <c r="F108" s="356">
        <v>-200</v>
      </c>
      <c r="G108" s="326">
        <v>998326</v>
      </c>
      <c r="H108" s="263">
        <v>999405</v>
      </c>
      <c r="I108" s="263">
        <f>G108-H108</f>
        <v>-1079</v>
      </c>
      <c r="J108" s="263">
        <f>$F108*I108</f>
        <v>215800</v>
      </c>
      <c r="K108" s="263">
        <f>J108/1000000</f>
        <v>0.2158</v>
      </c>
      <c r="L108" s="326">
        <v>998999</v>
      </c>
      <c r="M108" s="263">
        <v>998999</v>
      </c>
      <c r="N108" s="327">
        <f>L108-M108</f>
        <v>0</v>
      </c>
      <c r="O108" s="327">
        <f>$F108*N108</f>
        <v>0</v>
      </c>
      <c r="P108" s="327">
        <f>O108/1000000</f>
        <v>0</v>
      </c>
      <c r="Q108" s="770"/>
    </row>
    <row r="109" spans="1:17" s="446" customFormat="1" ht="15">
      <c r="A109" s="346">
        <v>6</v>
      </c>
      <c r="B109" s="347" t="s">
        <v>111</v>
      </c>
      <c r="C109" s="350">
        <v>5295200</v>
      </c>
      <c r="D109" s="36" t="s">
        <v>12</v>
      </c>
      <c r="E109" s="37" t="s">
        <v>338</v>
      </c>
      <c r="F109" s="356">
        <v>-200</v>
      </c>
      <c r="G109" s="326">
        <v>54658</v>
      </c>
      <c r="H109" s="464">
        <v>52254</v>
      </c>
      <c r="I109" s="263">
        <f t="shared" si="21"/>
        <v>2404</v>
      </c>
      <c r="J109" s="263">
        <f t="shared" si="22"/>
        <v>-480800</v>
      </c>
      <c r="K109" s="263">
        <f t="shared" si="23"/>
        <v>-0.4808</v>
      </c>
      <c r="L109" s="326">
        <v>124666</v>
      </c>
      <c r="M109" s="464">
        <v>124666</v>
      </c>
      <c r="N109" s="327">
        <f t="shared" si="24"/>
        <v>0</v>
      </c>
      <c r="O109" s="327">
        <f t="shared" si="25"/>
        <v>0</v>
      </c>
      <c r="P109" s="327">
        <f t="shared" si="26"/>
        <v>0</v>
      </c>
      <c r="Q109" s="691"/>
    </row>
    <row r="110" spans="1:17" s="446" customFormat="1" ht="15">
      <c r="A110" s="346">
        <v>7</v>
      </c>
      <c r="B110" s="347" t="s">
        <v>112</v>
      </c>
      <c r="C110" s="350">
        <v>4865050</v>
      </c>
      <c r="D110" s="36" t="s">
        <v>12</v>
      </c>
      <c r="E110" s="37" t="s">
        <v>338</v>
      </c>
      <c r="F110" s="356">
        <v>-800</v>
      </c>
      <c r="G110" s="326">
        <v>20015</v>
      </c>
      <c r="H110" s="263">
        <v>19895</v>
      </c>
      <c r="I110" s="263">
        <f aca="true" t="shared" si="27" ref="I110:I115">G110-H110</f>
        <v>120</v>
      </c>
      <c r="J110" s="263">
        <f t="shared" si="22"/>
        <v>-96000</v>
      </c>
      <c r="K110" s="263">
        <f t="shared" si="23"/>
        <v>-0.096</v>
      </c>
      <c r="L110" s="326">
        <v>14520</v>
      </c>
      <c r="M110" s="263">
        <v>14520</v>
      </c>
      <c r="N110" s="327">
        <f aca="true" t="shared" si="28" ref="N110:N115">L110-M110</f>
        <v>0</v>
      </c>
      <c r="O110" s="327">
        <f t="shared" si="25"/>
        <v>0</v>
      </c>
      <c r="P110" s="327">
        <f t="shared" si="26"/>
        <v>0</v>
      </c>
      <c r="Q110" s="461"/>
    </row>
    <row r="111" spans="1:17" s="446" customFormat="1" ht="15.75" customHeight="1">
      <c r="A111" s="346">
        <v>8</v>
      </c>
      <c r="B111" s="347" t="s">
        <v>363</v>
      </c>
      <c r="C111" s="350">
        <v>4865004</v>
      </c>
      <c r="D111" s="36" t="s">
        <v>12</v>
      </c>
      <c r="E111" s="37" t="s">
        <v>338</v>
      </c>
      <c r="F111" s="356">
        <v>-800</v>
      </c>
      <c r="G111" s="326">
        <v>2221</v>
      </c>
      <c r="H111" s="263">
        <v>1851</v>
      </c>
      <c r="I111" s="263">
        <f>G111-H111</f>
        <v>370</v>
      </c>
      <c r="J111" s="263">
        <f>$F111*I111</f>
        <v>-296000</v>
      </c>
      <c r="K111" s="263">
        <f>J111/1000000</f>
        <v>-0.296</v>
      </c>
      <c r="L111" s="326">
        <v>705</v>
      </c>
      <c r="M111" s="263">
        <v>705</v>
      </c>
      <c r="N111" s="327">
        <f>L111-M111</f>
        <v>0</v>
      </c>
      <c r="O111" s="327">
        <f>$F111*N111</f>
        <v>0</v>
      </c>
      <c r="P111" s="327">
        <f>O111/1000000</f>
        <v>0</v>
      </c>
      <c r="Q111" s="479"/>
    </row>
    <row r="112" spans="1:17" s="446" customFormat="1" ht="15.75" customHeight="1">
      <c r="A112" s="346">
        <v>9</v>
      </c>
      <c r="B112" s="347" t="s">
        <v>385</v>
      </c>
      <c r="C112" s="350">
        <v>5128434</v>
      </c>
      <c r="D112" s="36" t="s">
        <v>12</v>
      </c>
      <c r="E112" s="37" t="s">
        <v>338</v>
      </c>
      <c r="F112" s="356">
        <v>-800</v>
      </c>
      <c r="G112" s="326">
        <v>968449</v>
      </c>
      <c r="H112" s="263">
        <v>969028</v>
      </c>
      <c r="I112" s="263">
        <f t="shared" si="27"/>
        <v>-579</v>
      </c>
      <c r="J112" s="263">
        <f t="shared" si="22"/>
        <v>463200</v>
      </c>
      <c r="K112" s="263">
        <f t="shared" si="23"/>
        <v>0.4632</v>
      </c>
      <c r="L112" s="326">
        <v>985959</v>
      </c>
      <c r="M112" s="263">
        <v>985959</v>
      </c>
      <c r="N112" s="327">
        <f t="shared" si="28"/>
        <v>0</v>
      </c>
      <c r="O112" s="327">
        <f t="shared" si="25"/>
        <v>0</v>
      </c>
      <c r="P112" s="327">
        <f t="shared" si="26"/>
        <v>0</v>
      </c>
      <c r="Q112" s="450"/>
    </row>
    <row r="113" spans="1:17" s="446" customFormat="1" ht="15.75" customHeight="1">
      <c r="A113" s="346">
        <v>10</v>
      </c>
      <c r="B113" s="347" t="s">
        <v>384</v>
      </c>
      <c r="C113" s="350">
        <v>4864998</v>
      </c>
      <c r="D113" s="36" t="s">
        <v>12</v>
      </c>
      <c r="E113" s="37" t="s">
        <v>338</v>
      </c>
      <c r="F113" s="356">
        <v>-800</v>
      </c>
      <c r="G113" s="326">
        <v>970549</v>
      </c>
      <c r="H113" s="263">
        <v>972242</v>
      </c>
      <c r="I113" s="263">
        <f>G113-H113</f>
        <v>-1693</v>
      </c>
      <c r="J113" s="263">
        <f>$F113*I113</f>
        <v>1354400</v>
      </c>
      <c r="K113" s="263">
        <f>J113/1000000</f>
        <v>1.3544</v>
      </c>
      <c r="L113" s="326">
        <v>986539</v>
      </c>
      <c r="M113" s="263">
        <v>986539</v>
      </c>
      <c r="N113" s="327">
        <f>L113-M113</f>
        <v>0</v>
      </c>
      <c r="O113" s="327">
        <f>$F113*N113</f>
        <v>0</v>
      </c>
      <c r="P113" s="327">
        <f>O113/1000000</f>
        <v>0</v>
      </c>
      <c r="Q113" s="450"/>
    </row>
    <row r="114" spans="1:17" s="446" customFormat="1" ht="15.75" customHeight="1">
      <c r="A114" s="346">
        <v>11</v>
      </c>
      <c r="B114" s="347" t="s">
        <v>378</v>
      </c>
      <c r="C114" s="350">
        <v>4864993</v>
      </c>
      <c r="D114" s="158" t="s">
        <v>12</v>
      </c>
      <c r="E114" s="245" t="s">
        <v>338</v>
      </c>
      <c r="F114" s="356">
        <v>-800</v>
      </c>
      <c r="G114" s="326">
        <v>980078</v>
      </c>
      <c r="H114" s="263">
        <v>981357</v>
      </c>
      <c r="I114" s="263">
        <f>G114-H114</f>
        <v>-1279</v>
      </c>
      <c r="J114" s="263">
        <f>$F114*I114</f>
        <v>1023200</v>
      </c>
      <c r="K114" s="263">
        <f>J114/1000000</f>
        <v>1.0232</v>
      </c>
      <c r="L114" s="326">
        <v>992674</v>
      </c>
      <c r="M114" s="263">
        <v>992674</v>
      </c>
      <c r="N114" s="327">
        <f>L114-M114</f>
        <v>0</v>
      </c>
      <c r="O114" s="327">
        <f>$F114*N114</f>
        <v>0</v>
      </c>
      <c r="P114" s="327">
        <f>O114/1000000</f>
        <v>0</v>
      </c>
      <c r="Q114" s="451"/>
    </row>
    <row r="115" spans="1:17" s="446" customFormat="1" ht="15.75" customHeight="1">
      <c r="A115" s="346">
        <v>12</v>
      </c>
      <c r="B115" s="347" t="s">
        <v>420</v>
      </c>
      <c r="C115" s="350">
        <v>5128447</v>
      </c>
      <c r="D115" s="158" t="s">
        <v>12</v>
      </c>
      <c r="E115" s="245" t="s">
        <v>338</v>
      </c>
      <c r="F115" s="356">
        <v>-800</v>
      </c>
      <c r="G115" s="326">
        <v>971246</v>
      </c>
      <c r="H115" s="263">
        <v>971954</v>
      </c>
      <c r="I115" s="263">
        <f t="shared" si="27"/>
        <v>-708</v>
      </c>
      <c r="J115" s="263">
        <f>$F115*I115</f>
        <v>566400</v>
      </c>
      <c r="K115" s="263">
        <f>J115/1000000</f>
        <v>0.5664</v>
      </c>
      <c r="L115" s="326">
        <v>994421</v>
      </c>
      <c r="M115" s="263">
        <v>994421</v>
      </c>
      <c r="N115" s="327">
        <f t="shared" si="28"/>
        <v>0</v>
      </c>
      <c r="O115" s="327">
        <f>$F115*N115</f>
        <v>0</v>
      </c>
      <c r="P115" s="327">
        <f>O115/1000000</f>
        <v>0</v>
      </c>
      <c r="Q115" s="480"/>
    </row>
    <row r="116" spans="1:17" s="446" customFormat="1" ht="15.75" customHeight="1">
      <c r="A116" s="346"/>
      <c r="B116" s="348" t="s">
        <v>368</v>
      </c>
      <c r="C116" s="350"/>
      <c r="D116" s="40"/>
      <c r="E116" s="40"/>
      <c r="F116" s="356"/>
      <c r="G116" s="377"/>
      <c r="H116" s="263"/>
      <c r="I116" s="263"/>
      <c r="J116" s="263"/>
      <c r="K116" s="263"/>
      <c r="L116" s="326"/>
      <c r="M116" s="327"/>
      <c r="N116" s="327"/>
      <c r="O116" s="327"/>
      <c r="P116" s="327"/>
      <c r="Q116" s="450"/>
    </row>
    <row r="117" spans="1:17" s="446" customFormat="1" ht="15.75" customHeight="1">
      <c r="A117" s="346">
        <v>13</v>
      </c>
      <c r="B117" s="347" t="s">
        <v>113</v>
      </c>
      <c r="C117" s="350">
        <v>4864951</v>
      </c>
      <c r="D117" s="36" t="s">
        <v>12</v>
      </c>
      <c r="E117" s="37" t="s">
        <v>338</v>
      </c>
      <c r="F117" s="356">
        <v>-1000</v>
      </c>
      <c r="G117" s="326">
        <v>963649</v>
      </c>
      <c r="H117" s="327">
        <v>965185</v>
      </c>
      <c r="I117" s="263">
        <f>G117-H117</f>
        <v>-1536</v>
      </c>
      <c r="J117" s="263">
        <f>$F117*I117</f>
        <v>1536000</v>
      </c>
      <c r="K117" s="263">
        <f>J117/1000000</f>
        <v>1.536</v>
      </c>
      <c r="L117" s="326">
        <v>31711</v>
      </c>
      <c r="M117" s="327">
        <v>31711</v>
      </c>
      <c r="N117" s="327">
        <f>L117-M117</f>
        <v>0</v>
      </c>
      <c r="O117" s="327">
        <f>$F117*N117</f>
        <v>0</v>
      </c>
      <c r="P117" s="327">
        <f>O117/1000000</f>
        <v>0</v>
      </c>
      <c r="Q117" s="450"/>
    </row>
    <row r="118" spans="1:17" s="446" customFormat="1" ht="15.75" customHeight="1">
      <c r="A118" s="346">
        <v>14</v>
      </c>
      <c r="B118" s="347" t="s">
        <v>114</v>
      </c>
      <c r="C118" s="350">
        <v>4865016</v>
      </c>
      <c r="D118" s="36" t="s">
        <v>12</v>
      </c>
      <c r="E118" s="37" t="s">
        <v>338</v>
      </c>
      <c r="F118" s="356">
        <v>-800</v>
      </c>
      <c r="G118" s="326">
        <v>7</v>
      </c>
      <c r="H118" s="327">
        <v>7</v>
      </c>
      <c r="I118" s="263">
        <f>G118-H118</f>
        <v>0</v>
      </c>
      <c r="J118" s="263">
        <f>$F118*I118</f>
        <v>0</v>
      </c>
      <c r="K118" s="263">
        <f>J118/1000000</f>
        <v>0</v>
      </c>
      <c r="L118" s="326">
        <v>999722</v>
      </c>
      <c r="M118" s="327">
        <v>999722</v>
      </c>
      <c r="N118" s="327">
        <f>L118-M118</f>
        <v>0</v>
      </c>
      <c r="O118" s="327">
        <f>$F118*N118</f>
        <v>0</v>
      </c>
      <c r="P118" s="327">
        <f>O118/1000000</f>
        <v>0</v>
      </c>
      <c r="Q118" s="462"/>
    </row>
    <row r="119" spans="1:17" ht="15.75" customHeight="1">
      <c r="A119" s="346"/>
      <c r="B119" s="349" t="s">
        <v>115</v>
      </c>
      <c r="C119" s="350"/>
      <c r="D119" s="36"/>
      <c r="E119" s="36"/>
      <c r="F119" s="356"/>
      <c r="G119" s="377"/>
      <c r="H119" s="373"/>
      <c r="I119" s="373"/>
      <c r="J119" s="373"/>
      <c r="K119" s="373"/>
      <c r="L119" s="324"/>
      <c r="M119" s="325"/>
      <c r="N119" s="325"/>
      <c r="O119" s="325"/>
      <c r="P119" s="325"/>
      <c r="Q119" s="143"/>
    </row>
    <row r="120" spans="1:17" s="446" customFormat="1" ht="15.75" customHeight="1">
      <c r="A120" s="346">
        <v>15</v>
      </c>
      <c r="B120" s="312" t="s">
        <v>43</v>
      </c>
      <c r="C120" s="350">
        <v>4864843</v>
      </c>
      <c r="D120" s="40" t="s">
        <v>12</v>
      </c>
      <c r="E120" s="37" t="s">
        <v>338</v>
      </c>
      <c r="F120" s="356">
        <v>-1000</v>
      </c>
      <c r="G120" s="326">
        <v>1840</v>
      </c>
      <c r="H120" s="327">
        <v>1906</v>
      </c>
      <c r="I120" s="263">
        <f>G120-H120</f>
        <v>-66</v>
      </c>
      <c r="J120" s="263">
        <f>$F120*I120</f>
        <v>66000</v>
      </c>
      <c r="K120" s="263">
        <f>J120/1000000</f>
        <v>0.066</v>
      </c>
      <c r="L120" s="326">
        <v>28635</v>
      </c>
      <c r="M120" s="327">
        <v>28636</v>
      </c>
      <c r="N120" s="327">
        <f>L120-M120</f>
        <v>-1</v>
      </c>
      <c r="O120" s="327">
        <f>$F120*N120</f>
        <v>1000</v>
      </c>
      <c r="P120" s="327">
        <f>O120/1000000</f>
        <v>0.001</v>
      </c>
      <c r="Q120" s="450"/>
    </row>
    <row r="121" spans="1:17" s="446" customFormat="1" ht="15.75" customHeight="1">
      <c r="A121" s="346">
        <v>16</v>
      </c>
      <c r="B121" s="347" t="s">
        <v>44</v>
      </c>
      <c r="C121" s="350">
        <v>5295123</v>
      </c>
      <c r="D121" s="36" t="s">
        <v>12</v>
      </c>
      <c r="E121" s="37" t="s">
        <v>338</v>
      </c>
      <c r="F121" s="356">
        <v>-100</v>
      </c>
      <c r="G121" s="326">
        <v>43396</v>
      </c>
      <c r="H121" s="327">
        <v>43538</v>
      </c>
      <c r="I121" s="327">
        <f>G121-H121</f>
        <v>-142</v>
      </c>
      <c r="J121" s="327">
        <f>$F121*I121</f>
        <v>14200</v>
      </c>
      <c r="K121" s="327">
        <f>J121/1000000</f>
        <v>0.0142</v>
      </c>
      <c r="L121" s="326">
        <v>26399</v>
      </c>
      <c r="M121" s="327">
        <v>26449</v>
      </c>
      <c r="N121" s="327">
        <f>L121-M121</f>
        <v>-50</v>
      </c>
      <c r="O121" s="327">
        <f>$F121*N121</f>
        <v>5000</v>
      </c>
      <c r="P121" s="327">
        <f>O121/1000000</f>
        <v>0.005</v>
      </c>
      <c r="Q121" s="450"/>
    </row>
    <row r="122" spans="1:17" s="446" customFormat="1" ht="15.75" customHeight="1">
      <c r="A122" s="346"/>
      <c r="B122" s="347"/>
      <c r="C122" s="350"/>
      <c r="D122" s="36"/>
      <c r="E122" s="37"/>
      <c r="F122" s="356">
        <v>-100</v>
      </c>
      <c r="G122" s="327">
        <v>14007</v>
      </c>
      <c r="H122" s="327">
        <v>14089</v>
      </c>
      <c r="I122" s="327">
        <f>G122-H122</f>
        <v>-82</v>
      </c>
      <c r="J122" s="327">
        <f>$F122*I122</f>
        <v>8200</v>
      </c>
      <c r="K122" s="327">
        <f>J122/1000000</f>
        <v>0.0082</v>
      </c>
      <c r="L122" s="326"/>
      <c r="M122" s="327"/>
      <c r="N122" s="327"/>
      <c r="O122" s="327"/>
      <c r="P122" s="327"/>
      <c r="Q122" s="450"/>
    </row>
    <row r="123" spans="1:17" ht="15.75" customHeight="1">
      <c r="A123" s="346"/>
      <c r="B123" s="349" t="s">
        <v>45</v>
      </c>
      <c r="C123" s="350"/>
      <c r="D123" s="36"/>
      <c r="E123" s="36"/>
      <c r="F123" s="356"/>
      <c r="G123" s="377"/>
      <c r="H123" s="373"/>
      <c r="I123" s="373"/>
      <c r="J123" s="373"/>
      <c r="K123" s="373"/>
      <c r="L123" s="324"/>
      <c r="M123" s="325"/>
      <c r="N123" s="325"/>
      <c r="O123" s="325"/>
      <c r="P123" s="325"/>
      <c r="Q123" s="143"/>
    </row>
    <row r="124" spans="1:17" s="446" customFormat="1" ht="15.75" customHeight="1">
      <c r="A124" s="346">
        <v>17</v>
      </c>
      <c r="B124" s="347" t="s">
        <v>80</v>
      </c>
      <c r="C124" s="350">
        <v>4865169</v>
      </c>
      <c r="D124" s="36" t="s">
        <v>12</v>
      </c>
      <c r="E124" s="37" t="s">
        <v>338</v>
      </c>
      <c r="F124" s="356">
        <v>-1000</v>
      </c>
      <c r="G124" s="326">
        <v>1272</v>
      </c>
      <c r="H124" s="327">
        <v>1272</v>
      </c>
      <c r="I124" s="263">
        <f>G124-H124</f>
        <v>0</v>
      </c>
      <c r="J124" s="263">
        <f>$F124*I124</f>
        <v>0</v>
      </c>
      <c r="K124" s="263">
        <f>J124/1000000</f>
        <v>0</v>
      </c>
      <c r="L124" s="326">
        <v>61277</v>
      </c>
      <c r="M124" s="327">
        <v>61277</v>
      </c>
      <c r="N124" s="327">
        <f>L124-M124</f>
        <v>0</v>
      </c>
      <c r="O124" s="327">
        <f>$F124*N124</f>
        <v>0</v>
      </c>
      <c r="P124" s="327">
        <f>O124/1000000</f>
        <v>0</v>
      </c>
      <c r="Q124" s="450"/>
    </row>
    <row r="125" spans="1:17" ht="15.75" customHeight="1">
      <c r="A125" s="346"/>
      <c r="B125" s="348" t="s">
        <v>48</v>
      </c>
      <c r="C125" s="334"/>
      <c r="D125" s="40"/>
      <c r="E125" s="40"/>
      <c r="F125" s="356"/>
      <c r="G125" s="377"/>
      <c r="H125" s="378"/>
      <c r="I125" s="378"/>
      <c r="J125" s="378"/>
      <c r="K125" s="373"/>
      <c r="L125" s="326"/>
      <c r="M125" s="375"/>
      <c r="N125" s="375"/>
      <c r="O125" s="375"/>
      <c r="P125" s="325"/>
      <c r="Q125" s="177"/>
    </row>
    <row r="126" spans="1:17" ht="15.75" customHeight="1">
      <c r="A126" s="346"/>
      <c r="B126" s="348" t="s">
        <v>49</v>
      </c>
      <c r="C126" s="334"/>
      <c r="D126" s="40"/>
      <c r="E126" s="40"/>
      <c r="F126" s="356"/>
      <c r="G126" s="377"/>
      <c r="H126" s="378"/>
      <c r="I126" s="378"/>
      <c r="J126" s="378"/>
      <c r="K126" s="373"/>
      <c r="L126" s="326"/>
      <c r="M126" s="375"/>
      <c r="N126" s="375"/>
      <c r="O126" s="375"/>
      <c r="P126" s="325"/>
      <c r="Q126" s="177"/>
    </row>
    <row r="127" spans="1:17" ht="15.75" customHeight="1">
      <c r="A127" s="352"/>
      <c r="B127" s="355" t="s">
        <v>62</v>
      </c>
      <c r="C127" s="350"/>
      <c r="D127" s="40"/>
      <c r="E127" s="40"/>
      <c r="F127" s="356"/>
      <c r="G127" s="377"/>
      <c r="H127" s="373"/>
      <c r="I127" s="373"/>
      <c r="J127" s="373"/>
      <c r="K127" s="373"/>
      <c r="L127" s="326"/>
      <c r="M127" s="325"/>
      <c r="N127" s="325"/>
      <c r="O127" s="325"/>
      <c r="P127" s="325"/>
      <c r="Q127" s="177"/>
    </row>
    <row r="128" spans="1:17" s="446" customFormat="1" ht="17.25" customHeight="1">
      <c r="A128" s="346">
        <v>18</v>
      </c>
      <c r="B128" s="491" t="s">
        <v>63</v>
      </c>
      <c r="C128" s="350">
        <v>4865088</v>
      </c>
      <c r="D128" s="36" t="s">
        <v>12</v>
      </c>
      <c r="E128" s="37" t="s">
        <v>338</v>
      </c>
      <c r="F128" s="356">
        <v>-166.66</v>
      </c>
      <c r="G128" s="326">
        <v>1423</v>
      </c>
      <c r="H128" s="327">
        <v>1425</v>
      </c>
      <c r="I128" s="263">
        <f>G128-H128</f>
        <v>-2</v>
      </c>
      <c r="J128" s="263">
        <f>$F128*I128</f>
        <v>333.32</v>
      </c>
      <c r="K128" s="263">
        <f>J128/1000000</f>
        <v>0.00033332</v>
      </c>
      <c r="L128" s="326">
        <v>6676</v>
      </c>
      <c r="M128" s="327">
        <v>6669</v>
      </c>
      <c r="N128" s="327">
        <f>L128-M128</f>
        <v>7</v>
      </c>
      <c r="O128" s="327">
        <f>$F128*N128</f>
        <v>-1166.62</v>
      </c>
      <c r="P128" s="327">
        <f>O128/1000000</f>
        <v>-0.00116662</v>
      </c>
      <c r="Q128" s="479"/>
    </row>
    <row r="129" spans="1:17" s="446" customFormat="1" ht="15.75" customHeight="1">
      <c r="A129" s="346">
        <v>19</v>
      </c>
      <c r="B129" s="491" t="s">
        <v>64</v>
      </c>
      <c r="C129" s="350">
        <v>4902579</v>
      </c>
      <c r="D129" s="36" t="s">
        <v>12</v>
      </c>
      <c r="E129" s="37" t="s">
        <v>338</v>
      </c>
      <c r="F129" s="356">
        <v>-500</v>
      </c>
      <c r="G129" s="326">
        <v>999892</v>
      </c>
      <c r="H129" s="327">
        <v>999895</v>
      </c>
      <c r="I129" s="263">
        <f>G129-H129</f>
        <v>-3</v>
      </c>
      <c r="J129" s="263">
        <f>$F129*I129</f>
        <v>1500</v>
      </c>
      <c r="K129" s="263">
        <f>J129/1000000</f>
        <v>0.0015</v>
      </c>
      <c r="L129" s="326">
        <v>1189</v>
      </c>
      <c r="M129" s="327">
        <v>1186</v>
      </c>
      <c r="N129" s="327">
        <f>L129-M129</f>
        <v>3</v>
      </c>
      <c r="O129" s="327">
        <f>$F129*N129</f>
        <v>-1500</v>
      </c>
      <c r="P129" s="327">
        <f>O129/1000000</f>
        <v>-0.0015</v>
      </c>
      <c r="Q129" s="450"/>
    </row>
    <row r="130" spans="1:17" s="446" customFormat="1" ht="15.75" customHeight="1">
      <c r="A130" s="346">
        <v>20</v>
      </c>
      <c r="B130" s="491" t="s">
        <v>65</v>
      </c>
      <c r="C130" s="350">
        <v>4902585</v>
      </c>
      <c r="D130" s="36" t="s">
        <v>12</v>
      </c>
      <c r="E130" s="37" t="s">
        <v>338</v>
      </c>
      <c r="F130" s="356">
        <v>-666.67</v>
      </c>
      <c r="G130" s="326">
        <v>1881</v>
      </c>
      <c r="H130" s="327">
        <v>1839</v>
      </c>
      <c r="I130" s="263">
        <f>G130-H130</f>
        <v>42</v>
      </c>
      <c r="J130" s="263">
        <f>$F130*I130</f>
        <v>-28000.14</v>
      </c>
      <c r="K130" s="263">
        <f>J130/1000000</f>
        <v>-0.02800014</v>
      </c>
      <c r="L130" s="326">
        <v>155</v>
      </c>
      <c r="M130" s="327">
        <v>155</v>
      </c>
      <c r="N130" s="327">
        <f>L130-M130</f>
        <v>0</v>
      </c>
      <c r="O130" s="327">
        <f>$F130*N130</f>
        <v>0</v>
      </c>
      <c r="P130" s="327">
        <f>O130/1000000</f>
        <v>0</v>
      </c>
      <c r="Q130" s="450"/>
    </row>
    <row r="131" spans="1:17" s="446" customFormat="1" ht="15.75" customHeight="1">
      <c r="A131" s="346">
        <v>21</v>
      </c>
      <c r="B131" s="491" t="s">
        <v>66</v>
      </c>
      <c r="C131" s="350">
        <v>4865072</v>
      </c>
      <c r="D131" s="36" t="s">
        <v>12</v>
      </c>
      <c r="E131" s="37" t="s">
        <v>338</v>
      </c>
      <c r="F131" s="694">
        <v>-666.666666666667</v>
      </c>
      <c r="G131" s="326">
        <v>4795</v>
      </c>
      <c r="H131" s="327">
        <v>4795</v>
      </c>
      <c r="I131" s="263">
        <f>G131-H131</f>
        <v>0</v>
      </c>
      <c r="J131" s="263">
        <f>$F131*I131</f>
        <v>0</v>
      </c>
      <c r="K131" s="263">
        <f>J131/1000000</f>
        <v>0</v>
      </c>
      <c r="L131" s="326">
        <v>1459</v>
      </c>
      <c r="M131" s="327">
        <v>1459</v>
      </c>
      <c r="N131" s="327">
        <f>L131-M131</f>
        <v>0</v>
      </c>
      <c r="O131" s="327">
        <f>$F131*N131</f>
        <v>0</v>
      </c>
      <c r="P131" s="327">
        <f>O131/1000000</f>
        <v>0</v>
      </c>
      <c r="Q131" s="450"/>
    </row>
    <row r="132" spans="1:17" s="446" customFormat="1" ht="15.75" customHeight="1">
      <c r="A132" s="346"/>
      <c r="B132" s="355" t="s">
        <v>31</v>
      </c>
      <c r="C132" s="350"/>
      <c r="D132" s="40"/>
      <c r="E132" s="40"/>
      <c r="F132" s="356"/>
      <c r="G132" s="377"/>
      <c r="H132" s="263"/>
      <c r="I132" s="263"/>
      <c r="J132" s="263"/>
      <c r="K132" s="263"/>
      <c r="L132" s="326"/>
      <c r="M132" s="327"/>
      <c r="N132" s="327"/>
      <c r="O132" s="327"/>
      <c r="P132" s="327"/>
      <c r="Q132" s="450"/>
    </row>
    <row r="133" spans="1:17" s="446" customFormat="1" ht="15.75" customHeight="1">
      <c r="A133" s="346">
        <v>22</v>
      </c>
      <c r="B133" s="780" t="s">
        <v>67</v>
      </c>
      <c r="C133" s="350">
        <v>4864797</v>
      </c>
      <c r="D133" s="36" t="s">
        <v>12</v>
      </c>
      <c r="E133" s="37" t="s">
        <v>338</v>
      </c>
      <c r="F133" s="356">
        <v>-100</v>
      </c>
      <c r="G133" s="326">
        <v>35558</v>
      </c>
      <c r="H133" s="327">
        <v>34141</v>
      </c>
      <c r="I133" s="263">
        <f>G133-H133</f>
        <v>1417</v>
      </c>
      <c r="J133" s="263">
        <f>$F133*I133</f>
        <v>-141700</v>
      </c>
      <c r="K133" s="263">
        <f>J133/1000000</f>
        <v>-0.1417</v>
      </c>
      <c r="L133" s="326">
        <v>1823</v>
      </c>
      <c r="M133" s="327">
        <v>1823</v>
      </c>
      <c r="N133" s="327">
        <f>L133-M133</f>
        <v>0</v>
      </c>
      <c r="O133" s="327">
        <f>$F133*N133</f>
        <v>0</v>
      </c>
      <c r="P133" s="327">
        <f>O133/1000000</f>
        <v>0</v>
      </c>
      <c r="Q133" s="450"/>
    </row>
    <row r="134" spans="1:17" s="446" customFormat="1" ht="15.75" customHeight="1">
      <c r="A134" s="346">
        <v>23</v>
      </c>
      <c r="B134" s="780" t="s">
        <v>139</v>
      </c>
      <c r="C134" s="350">
        <v>4865086</v>
      </c>
      <c r="D134" s="36" t="s">
        <v>12</v>
      </c>
      <c r="E134" s="37" t="s">
        <v>338</v>
      </c>
      <c r="F134" s="356">
        <v>-100</v>
      </c>
      <c r="G134" s="326">
        <v>26268</v>
      </c>
      <c r="H134" s="327">
        <v>26245</v>
      </c>
      <c r="I134" s="263">
        <f>G134-H134</f>
        <v>23</v>
      </c>
      <c r="J134" s="263">
        <f>$F134*I134</f>
        <v>-2300</v>
      </c>
      <c r="K134" s="263">
        <f>J134/1000000</f>
        <v>-0.0023</v>
      </c>
      <c r="L134" s="326">
        <v>51564</v>
      </c>
      <c r="M134" s="327">
        <v>51562</v>
      </c>
      <c r="N134" s="327">
        <f>L134-M134</f>
        <v>2</v>
      </c>
      <c r="O134" s="327">
        <f>$F134*N134</f>
        <v>-200</v>
      </c>
      <c r="P134" s="327">
        <f>O134/1000000</f>
        <v>-0.0002</v>
      </c>
      <c r="Q134" s="450"/>
    </row>
    <row r="135" spans="1:17" s="446" customFormat="1" ht="15.75" customHeight="1">
      <c r="A135" s="346"/>
      <c r="B135" s="349" t="s">
        <v>68</v>
      </c>
      <c r="C135" s="350"/>
      <c r="D135" s="36"/>
      <c r="E135" s="36"/>
      <c r="F135" s="356"/>
      <c r="G135" s="377"/>
      <c r="H135" s="263"/>
      <c r="I135" s="263"/>
      <c r="J135" s="263"/>
      <c r="K135" s="263"/>
      <c r="L135" s="326"/>
      <c r="M135" s="327"/>
      <c r="N135" s="327"/>
      <c r="O135" s="327"/>
      <c r="P135" s="327"/>
      <c r="Q135" s="450"/>
    </row>
    <row r="136" spans="1:17" s="446" customFormat="1" ht="14.25" customHeight="1">
      <c r="A136" s="346">
        <v>24</v>
      </c>
      <c r="B136" s="347" t="s">
        <v>61</v>
      </c>
      <c r="C136" s="350">
        <v>4902568</v>
      </c>
      <c r="D136" s="36" t="s">
        <v>12</v>
      </c>
      <c r="E136" s="37" t="s">
        <v>338</v>
      </c>
      <c r="F136" s="356">
        <v>-100</v>
      </c>
      <c r="G136" s="326">
        <v>997466</v>
      </c>
      <c r="H136" s="327">
        <v>997466</v>
      </c>
      <c r="I136" s="263">
        <f>G136-H136</f>
        <v>0</v>
      </c>
      <c r="J136" s="263">
        <f>$F136*I136</f>
        <v>0</v>
      </c>
      <c r="K136" s="263">
        <f>J136/1000000</f>
        <v>0</v>
      </c>
      <c r="L136" s="326">
        <v>3791</v>
      </c>
      <c r="M136" s="327">
        <v>3827</v>
      </c>
      <c r="N136" s="327">
        <f>L136-M136</f>
        <v>-36</v>
      </c>
      <c r="O136" s="327">
        <f>$F136*N136</f>
        <v>3600</v>
      </c>
      <c r="P136" s="327">
        <f>O136/1000000</f>
        <v>0.0036</v>
      </c>
      <c r="Q136" s="450"/>
    </row>
    <row r="137" spans="1:17" s="446" customFormat="1" ht="15.75" customHeight="1">
      <c r="A137" s="346">
        <v>25</v>
      </c>
      <c r="B137" s="347" t="s">
        <v>69</v>
      </c>
      <c r="C137" s="350">
        <v>4902549</v>
      </c>
      <c r="D137" s="36" t="s">
        <v>12</v>
      </c>
      <c r="E137" s="37" t="s">
        <v>338</v>
      </c>
      <c r="F137" s="356">
        <v>-100</v>
      </c>
      <c r="G137" s="326">
        <v>999748</v>
      </c>
      <c r="H137" s="327">
        <v>999748</v>
      </c>
      <c r="I137" s="263">
        <f>G137-H137</f>
        <v>0</v>
      </c>
      <c r="J137" s="263">
        <f>$F137*I137</f>
        <v>0</v>
      </c>
      <c r="K137" s="263">
        <f>J137/1000000</f>
        <v>0</v>
      </c>
      <c r="L137" s="326">
        <v>999983</v>
      </c>
      <c r="M137" s="327">
        <v>999983</v>
      </c>
      <c r="N137" s="327">
        <f>L137-M137</f>
        <v>0</v>
      </c>
      <c r="O137" s="327">
        <f>$F137*N137</f>
        <v>0</v>
      </c>
      <c r="P137" s="327">
        <f>O137/1000000</f>
        <v>0</v>
      </c>
      <c r="Q137" s="462"/>
    </row>
    <row r="138" spans="1:17" s="446" customFormat="1" ht="15.75" customHeight="1">
      <c r="A138" s="346">
        <v>26</v>
      </c>
      <c r="B138" s="347" t="s">
        <v>81</v>
      </c>
      <c r="C138" s="350">
        <v>4902527</v>
      </c>
      <c r="D138" s="36" t="s">
        <v>12</v>
      </c>
      <c r="E138" s="37" t="s">
        <v>338</v>
      </c>
      <c r="F138" s="356">
        <v>-100</v>
      </c>
      <c r="G138" s="326">
        <v>225</v>
      </c>
      <c r="H138" s="327">
        <v>225</v>
      </c>
      <c r="I138" s="263">
        <f>G138-H138</f>
        <v>0</v>
      </c>
      <c r="J138" s="263">
        <f>$F138*I138</f>
        <v>0</v>
      </c>
      <c r="K138" s="263">
        <f>J138/1000000</f>
        <v>0</v>
      </c>
      <c r="L138" s="326">
        <v>999991</v>
      </c>
      <c r="M138" s="327">
        <v>999991</v>
      </c>
      <c r="N138" s="327">
        <f>L138-M138</f>
        <v>0</v>
      </c>
      <c r="O138" s="327">
        <f>$F138*N138</f>
        <v>0</v>
      </c>
      <c r="P138" s="327">
        <f>O138/1000000</f>
        <v>0</v>
      </c>
      <c r="Q138" s="450"/>
    </row>
    <row r="139" spans="1:17" s="446" customFormat="1" ht="15.75" customHeight="1">
      <c r="A139" s="346">
        <v>27</v>
      </c>
      <c r="B139" s="347" t="s">
        <v>70</v>
      </c>
      <c r="C139" s="350">
        <v>4902538</v>
      </c>
      <c r="D139" s="36" t="s">
        <v>12</v>
      </c>
      <c r="E139" s="37" t="s">
        <v>338</v>
      </c>
      <c r="F139" s="356">
        <v>-100</v>
      </c>
      <c r="G139" s="326">
        <v>999762</v>
      </c>
      <c r="H139" s="327">
        <v>999762</v>
      </c>
      <c r="I139" s="263">
        <f>G139-H139</f>
        <v>0</v>
      </c>
      <c r="J139" s="263">
        <f>$F139*I139</f>
        <v>0</v>
      </c>
      <c r="K139" s="263">
        <f>J139/1000000</f>
        <v>0</v>
      </c>
      <c r="L139" s="326">
        <v>999987</v>
      </c>
      <c r="M139" s="327">
        <v>999987</v>
      </c>
      <c r="N139" s="327">
        <f>L139-M139</f>
        <v>0</v>
      </c>
      <c r="O139" s="327">
        <f>$F139*N139</f>
        <v>0</v>
      </c>
      <c r="P139" s="327">
        <f>O139/1000000</f>
        <v>0</v>
      </c>
      <c r="Q139" s="450"/>
    </row>
    <row r="140" spans="1:17" s="446" customFormat="1" ht="15.75" customHeight="1">
      <c r="A140" s="346"/>
      <c r="B140" s="349" t="s">
        <v>71</v>
      </c>
      <c r="C140" s="350"/>
      <c r="D140" s="36"/>
      <c r="E140" s="36"/>
      <c r="F140" s="356"/>
      <c r="G140" s="377"/>
      <c r="H140" s="263"/>
      <c r="I140" s="263"/>
      <c r="J140" s="263"/>
      <c r="K140" s="263"/>
      <c r="L140" s="326"/>
      <c r="M140" s="327"/>
      <c r="N140" s="327"/>
      <c r="O140" s="327"/>
      <c r="P140" s="327"/>
      <c r="Q140" s="450"/>
    </row>
    <row r="141" spans="1:17" s="446" customFormat="1" ht="15.75" customHeight="1">
      <c r="A141" s="346">
        <v>28</v>
      </c>
      <c r="B141" s="347" t="s">
        <v>72</v>
      </c>
      <c r="C141" s="350">
        <v>4902540</v>
      </c>
      <c r="D141" s="36" t="s">
        <v>12</v>
      </c>
      <c r="E141" s="37" t="s">
        <v>338</v>
      </c>
      <c r="F141" s="356">
        <v>-100</v>
      </c>
      <c r="G141" s="326">
        <v>6423</v>
      </c>
      <c r="H141" s="327">
        <v>6414</v>
      </c>
      <c r="I141" s="263">
        <f>G141-H141</f>
        <v>9</v>
      </c>
      <c r="J141" s="263">
        <f>$F141*I141</f>
        <v>-900</v>
      </c>
      <c r="K141" s="263">
        <f>J141/1000000</f>
        <v>-0.0009</v>
      </c>
      <c r="L141" s="326">
        <v>11013</v>
      </c>
      <c r="M141" s="327">
        <v>10996</v>
      </c>
      <c r="N141" s="327">
        <f>L141-M141</f>
        <v>17</v>
      </c>
      <c r="O141" s="327">
        <f>$F141*N141</f>
        <v>-1700</v>
      </c>
      <c r="P141" s="327">
        <f>O141/1000000</f>
        <v>-0.0017</v>
      </c>
      <c r="Q141" s="462"/>
    </row>
    <row r="142" spans="1:17" s="446" customFormat="1" ht="15.75" customHeight="1">
      <c r="A142" s="346">
        <v>29</v>
      </c>
      <c r="B142" s="347" t="s">
        <v>73</v>
      </c>
      <c r="C142" s="350">
        <v>4902520</v>
      </c>
      <c r="D142" s="36" t="s">
        <v>12</v>
      </c>
      <c r="E142" s="37" t="s">
        <v>338</v>
      </c>
      <c r="F142" s="350">
        <v>-100</v>
      </c>
      <c r="G142" s="326">
        <v>4994</v>
      </c>
      <c r="H142" s="327">
        <v>4888</v>
      </c>
      <c r="I142" s="263">
        <f>G142-H142</f>
        <v>106</v>
      </c>
      <c r="J142" s="263">
        <f>$F142*I142</f>
        <v>-10600</v>
      </c>
      <c r="K142" s="263">
        <f>J142/1000000</f>
        <v>-0.0106</v>
      </c>
      <c r="L142" s="326">
        <v>403</v>
      </c>
      <c r="M142" s="327">
        <v>375</v>
      </c>
      <c r="N142" s="327">
        <f>L142-M142</f>
        <v>28</v>
      </c>
      <c r="O142" s="327">
        <f>$F142*N142</f>
        <v>-2800</v>
      </c>
      <c r="P142" s="327">
        <f>O142/1000000</f>
        <v>-0.0028</v>
      </c>
      <c r="Q142" s="686"/>
    </row>
    <row r="143" spans="1:17" s="487" customFormat="1" ht="15.75" customHeight="1" thickBot="1">
      <c r="A143" s="448">
        <v>30</v>
      </c>
      <c r="B143" s="690" t="s">
        <v>74</v>
      </c>
      <c r="C143" s="351">
        <v>4902536</v>
      </c>
      <c r="D143" s="84" t="s">
        <v>12</v>
      </c>
      <c r="E143" s="490" t="s">
        <v>338</v>
      </c>
      <c r="F143" s="351">
        <v>-100</v>
      </c>
      <c r="G143" s="448">
        <v>25274</v>
      </c>
      <c r="H143" s="449">
        <v>25116</v>
      </c>
      <c r="I143" s="449">
        <f>G143-H143</f>
        <v>158</v>
      </c>
      <c r="J143" s="449">
        <f>$F143*I143</f>
        <v>-15800</v>
      </c>
      <c r="K143" s="449">
        <f>J143/1000000</f>
        <v>-0.0158</v>
      </c>
      <c r="L143" s="448">
        <v>6274</v>
      </c>
      <c r="M143" s="449">
        <v>6186</v>
      </c>
      <c r="N143" s="449">
        <f>L143-M143</f>
        <v>88</v>
      </c>
      <c r="O143" s="449">
        <f>$F143*N143</f>
        <v>-8800</v>
      </c>
      <c r="P143" s="449">
        <f>O143/1000000</f>
        <v>-0.0088</v>
      </c>
      <c r="Q143" s="448"/>
    </row>
    <row r="144" ht="13.5" thickTop="1"/>
    <row r="145" spans="4:16" ht="16.5">
      <c r="D145" s="18"/>
      <c r="K145" s="402">
        <f>SUM(K103:K143)</f>
        <v>3.9550330800000006</v>
      </c>
      <c r="L145" s="47"/>
      <c r="M145" s="47"/>
      <c r="N145" s="47"/>
      <c r="O145" s="47"/>
      <c r="P145" s="379">
        <f>SUM(P103:P143)</f>
        <v>-0.0065666200000000004</v>
      </c>
    </row>
    <row r="146" spans="11:16" ht="14.25">
      <c r="K146" s="47"/>
      <c r="L146" s="47"/>
      <c r="M146" s="47"/>
      <c r="N146" s="47"/>
      <c r="O146" s="47"/>
      <c r="P146" s="47"/>
    </row>
    <row r="147" spans="11:16" ht="14.25">
      <c r="K147" s="47"/>
      <c r="L147" s="47"/>
      <c r="M147" s="47"/>
      <c r="N147" s="47"/>
      <c r="O147" s="47"/>
      <c r="P147" s="47"/>
    </row>
    <row r="148" spans="17:18" ht="12.75">
      <c r="Q148" s="388" t="str">
        <f>NDPL!Q1</f>
        <v>NOVEMBER-2018</v>
      </c>
      <c r="R148" s="242"/>
    </row>
    <row r="149" ht="13.5" thickBot="1"/>
    <row r="150" spans="1:17" ht="44.25" customHeight="1">
      <c r="A150" s="319"/>
      <c r="B150" s="317" t="s">
        <v>144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4"/>
    </row>
    <row r="151" spans="1:17" ht="19.5" customHeight="1">
      <c r="A151" s="222"/>
      <c r="B151" s="268" t="s">
        <v>145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5"/>
    </row>
    <row r="152" spans="1:17" ht="19.5" customHeight="1">
      <c r="A152" s="222"/>
      <c r="B152" s="264" t="s">
        <v>243</v>
      </c>
      <c r="C152" s="15"/>
      <c r="D152" s="15"/>
      <c r="E152" s="15"/>
      <c r="F152" s="15"/>
      <c r="G152" s="15"/>
      <c r="H152" s="15"/>
      <c r="I152" s="15"/>
      <c r="J152" s="15"/>
      <c r="K152" s="191">
        <f>K62</f>
        <v>-16.201106300000003</v>
      </c>
      <c r="L152" s="191"/>
      <c r="M152" s="191"/>
      <c r="N152" s="191"/>
      <c r="O152" s="191"/>
      <c r="P152" s="191">
        <f>P62</f>
        <v>-1.3921999999999999</v>
      </c>
      <c r="Q152" s="45"/>
    </row>
    <row r="153" spans="1:17" ht="19.5" customHeight="1">
      <c r="A153" s="222"/>
      <c r="B153" s="264" t="s">
        <v>244</v>
      </c>
      <c r="C153" s="15"/>
      <c r="D153" s="15"/>
      <c r="E153" s="15"/>
      <c r="F153" s="15"/>
      <c r="G153" s="15"/>
      <c r="H153" s="15"/>
      <c r="I153" s="15"/>
      <c r="J153" s="15"/>
      <c r="K153" s="403">
        <f>K145</f>
        <v>3.9550330800000006</v>
      </c>
      <c r="L153" s="191"/>
      <c r="M153" s="191"/>
      <c r="N153" s="191"/>
      <c r="O153" s="191"/>
      <c r="P153" s="191">
        <f>P145</f>
        <v>-0.0065666200000000004</v>
      </c>
      <c r="Q153" s="45"/>
    </row>
    <row r="154" spans="1:17" ht="19.5" customHeight="1">
      <c r="A154" s="222"/>
      <c r="B154" s="264" t="s">
        <v>146</v>
      </c>
      <c r="C154" s="15"/>
      <c r="D154" s="15"/>
      <c r="E154" s="15"/>
      <c r="F154" s="15"/>
      <c r="G154" s="15"/>
      <c r="H154" s="15"/>
      <c r="I154" s="15"/>
      <c r="J154" s="15"/>
      <c r="K154" s="403">
        <f>'ROHTAK ROAD'!K42</f>
        <v>-1.8913875</v>
      </c>
      <c r="L154" s="191"/>
      <c r="M154" s="191"/>
      <c r="N154" s="191"/>
      <c r="O154" s="191"/>
      <c r="P154" s="403">
        <f>'ROHTAK ROAD'!P42</f>
        <v>0</v>
      </c>
      <c r="Q154" s="45"/>
    </row>
    <row r="155" spans="1:17" ht="19.5" customHeight="1">
      <c r="A155" s="222"/>
      <c r="B155" s="264" t="s">
        <v>147</v>
      </c>
      <c r="C155" s="15"/>
      <c r="D155" s="15"/>
      <c r="E155" s="15"/>
      <c r="F155" s="15"/>
      <c r="G155" s="15"/>
      <c r="H155" s="15"/>
      <c r="I155" s="15"/>
      <c r="J155" s="15"/>
      <c r="K155" s="403">
        <f>SUM(K152:K154)</f>
        <v>-14.137460720000004</v>
      </c>
      <c r="L155" s="191"/>
      <c r="M155" s="191"/>
      <c r="N155" s="191"/>
      <c r="O155" s="191"/>
      <c r="P155" s="403">
        <f>SUM(P152:P154)</f>
        <v>-1.39876662</v>
      </c>
      <c r="Q155" s="45"/>
    </row>
    <row r="156" spans="1:17" ht="19.5" customHeight="1">
      <c r="A156" s="222"/>
      <c r="B156" s="268" t="s">
        <v>148</v>
      </c>
      <c r="C156" s="15"/>
      <c r="D156" s="15"/>
      <c r="E156" s="15"/>
      <c r="F156" s="15"/>
      <c r="G156" s="15"/>
      <c r="H156" s="15"/>
      <c r="I156" s="15"/>
      <c r="J156" s="15"/>
      <c r="K156" s="191"/>
      <c r="L156" s="191"/>
      <c r="M156" s="191"/>
      <c r="N156" s="191"/>
      <c r="O156" s="191"/>
      <c r="P156" s="191"/>
      <c r="Q156" s="45"/>
    </row>
    <row r="157" spans="1:17" ht="19.5" customHeight="1">
      <c r="A157" s="222"/>
      <c r="B157" s="264" t="s">
        <v>245</v>
      </c>
      <c r="C157" s="15"/>
      <c r="D157" s="15"/>
      <c r="E157" s="15"/>
      <c r="F157" s="15"/>
      <c r="G157" s="15"/>
      <c r="H157" s="15"/>
      <c r="I157" s="15"/>
      <c r="J157" s="15"/>
      <c r="K157" s="191">
        <f>K95</f>
        <v>-8.7066</v>
      </c>
      <c r="L157" s="191"/>
      <c r="M157" s="191"/>
      <c r="N157" s="191"/>
      <c r="O157" s="191"/>
      <c r="P157" s="191">
        <f>P95</f>
        <v>0</v>
      </c>
      <c r="Q157" s="45"/>
    </row>
    <row r="158" spans="1:17" ht="19.5" customHeight="1" thickBot="1">
      <c r="A158" s="223"/>
      <c r="B158" s="318" t="s">
        <v>149</v>
      </c>
      <c r="C158" s="46"/>
      <c r="D158" s="46"/>
      <c r="E158" s="46"/>
      <c r="F158" s="46"/>
      <c r="G158" s="46"/>
      <c r="H158" s="46"/>
      <c r="I158" s="46"/>
      <c r="J158" s="46"/>
      <c r="K158" s="404">
        <f>SUM(K155:K157)</f>
        <v>-22.84406072</v>
      </c>
      <c r="L158" s="189"/>
      <c r="M158" s="189"/>
      <c r="N158" s="189"/>
      <c r="O158" s="189"/>
      <c r="P158" s="188">
        <f>SUM(P155:P157)</f>
        <v>-1.39876662</v>
      </c>
      <c r="Q158" s="190"/>
    </row>
    <row r="159" ht="12.75">
      <c r="A159" s="222"/>
    </row>
    <row r="160" ht="12.75">
      <c r="A160" s="222"/>
    </row>
    <row r="161" ht="12.75">
      <c r="A161" s="222"/>
    </row>
    <row r="162" ht="13.5" thickBot="1">
      <c r="A162" s="223"/>
    </row>
    <row r="163" spans="1:17" ht="12.75">
      <c r="A163" s="216"/>
      <c r="B163" s="217"/>
      <c r="C163" s="217"/>
      <c r="D163" s="217"/>
      <c r="E163" s="217"/>
      <c r="F163" s="217"/>
      <c r="G163" s="217"/>
      <c r="H163" s="43"/>
      <c r="I163" s="43"/>
      <c r="J163" s="43"/>
      <c r="K163" s="43"/>
      <c r="L163" s="43"/>
      <c r="M163" s="43"/>
      <c r="N163" s="43"/>
      <c r="O163" s="43"/>
      <c r="P163" s="43"/>
      <c r="Q163" s="44"/>
    </row>
    <row r="164" spans="1:17" ht="23.25">
      <c r="A164" s="224" t="s">
        <v>319</v>
      </c>
      <c r="B164" s="208"/>
      <c r="C164" s="208"/>
      <c r="D164" s="208"/>
      <c r="E164" s="208"/>
      <c r="F164" s="208"/>
      <c r="G164" s="208"/>
      <c r="H164" s="15"/>
      <c r="I164" s="15"/>
      <c r="J164" s="15"/>
      <c r="K164" s="15"/>
      <c r="L164" s="15"/>
      <c r="M164" s="15"/>
      <c r="N164" s="15"/>
      <c r="O164" s="15"/>
      <c r="P164" s="15"/>
      <c r="Q164" s="45"/>
    </row>
    <row r="165" spans="1:17" ht="12.75">
      <c r="A165" s="218"/>
      <c r="B165" s="208"/>
      <c r="C165" s="208"/>
      <c r="D165" s="208"/>
      <c r="E165" s="208"/>
      <c r="F165" s="208"/>
      <c r="G165" s="208"/>
      <c r="H165" s="15"/>
      <c r="I165" s="15"/>
      <c r="J165" s="15"/>
      <c r="K165" s="15"/>
      <c r="L165" s="15"/>
      <c r="M165" s="15"/>
      <c r="N165" s="15"/>
      <c r="O165" s="15"/>
      <c r="P165" s="15"/>
      <c r="Q165" s="45"/>
    </row>
    <row r="166" spans="1:17" ht="12.75">
      <c r="A166" s="219"/>
      <c r="B166" s="220"/>
      <c r="C166" s="220"/>
      <c r="D166" s="220"/>
      <c r="E166" s="220"/>
      <c r="F166" s="220"/>
      <c r="G166" s="220"/>
      <c r="H166" s="15"/>
      <c r="I166" s="15"/>
      <c r="J166" s="15"/>
      <c r="K166" s="234" t="s">
        <v>331</v>
      </c>
      <c r="L166" s="15"/>
      <c r="M166" s="15"/>
      <c r="N166" s="15"/>
      <c r="O166" s="15"/>
      <c r="P166" s="234" t="s">
        <v>332</v>
      </c>
      <c r="Q166" s="45"/>
    </row>
    <row r="167" spans="1:17" ht="12.75">
      <c r="A167" s="221"/>
      <c r="B167" s="124"/>
      <c r="C167" s="124"/>
      <c r="D167" s="124"/>
      <c r="E167" s="124"/>
      <c r="F167" s="124"/>
      <c r="G167" s="124"/>
      <c r="H167" s="15"/>
      <c r="I167" s="15"/>
      <c r="J167" s="15"/>
      <c r="K167" s="15"/>
      <c r="L167" s="15"/>
      <c r="M167" s="15"/>
      <c r="N167" s="15"/>
      <c r="O167" s="15"/>
      <c r="P167" s="15"/>
      <c r="Q167" s="45"/>
    </row>
    <row r="168" spans="1:17" ht="12.75">
      <c r="A168" s="221"/>
      <c r="B168" s="124"/>
      <c r="C168" s="124"/>
      <c r="D168" s="124"/>
      <c r="E168" s="124"/>
      <c r="F168" s="124"/>
      <c r="G168" s="124"/>
      <c r="H168" s="15"/>
      <c r="I168" s="15"/>
      <c r="J168" s="15"/>
      <c r="K168" s="15"/>
      <c r="L168" s="15"/>
      <c r="M168" s="15"/>
      <c r="N168" s="15"/>
      <c r="O168" s="15"/>
      <c r="P168" s="15"/>
      <c r="Q168" s="45"/>
    </row>
    <row r="169" spans="1:17" ht="18">
      <c r="A169" s="225" t="s">
        <v>322</v>
      </c>
      <c r="B169" s="209"/>
      <c r="C169" s="209"/>
      <c r="D169" s="210"/>
      <c r="E169" s="210"/>
      <c r="F169" s="211"/>
      <c r="G169" s="210"/>
      <c r="H169" s="15"/>
      <c r="I169" s="15"/>
      <c r="J169" s="15"/>
      <c r="K169" s="380">
        <f>K158</f>
        <v>-22.84406072</v>
      </c>
      <c r="L169" s="210" t="s">
        <v>320</v>
      </c>
      <c r="M169" s="15"/>
      <c r="N169" s="15"/>
      <c r="O169" s="15"/>
      <c r="P169" s="380">
        <f>P158</f>
        <v>-1.39876662</v>
      </c>
      <c r="Q169" s="231" t="s">
        <v>320</v>
      </c>
    </row>
    <row r="170" spans="1:17" ht="18">
      <c r="A170" s="226"/>
      <c r="B170" s="212"/>
      <c r="C170" s="212"/>
      <c r="D170" s="208"/>
      <c r="E170" s="208"/>
      <c r="F170" s="213"/>
      <c r="G170" s="208"/>
      <c r="H170" s="15"/>
      <c r="I170" s="15"/>
      <c r="J170" s="15"/>
      <c r="K170" s="381"/>
      <c r="L170" s="208"/>
      <c r="M170" s="15"/>
      <c r="N170" s="15"/>
      <c r="O170" s="15"/>
      <c r="P170" s="381"/>
      <c r="Q170" s="232"/>
    </row>
    <row r="171" spans="1:17" ht="18">
      <c r="A171" s="227" t="s">
        <v>321</v>
      </c>
      <c r="B171" s="214"/>
      <c r="C171" s="41"/>
      <c r="D171" s="208"/>
      <c r="E171" s="208"/>
      <c r="F171" s="215"/>
      <c r="G171" s="210"/>
      <c r="H171" s="15"/>
      <c r="I171" s="15"/>
      <c r="J171" s="15"/>
      <c r="K171" s="381">
        <f>'STEPPED UP GENCO'!K41</f>
        <v>0.23591012385000007</v>
      </c>
      <c r="L171" s="210" t="s">
        <v>320</v>
      </c>
      <c r="M171" s="15"/>
      <c r="N171" s="15"/>
      <c r="O171" s="15"/>
      <c r="P171" s="381">
        <f>'STEPPED UP GENCO'!P41</f>
        <v>-0.32594335199999996</v>
      </c>
      <c r="Q171" s="231" t="s">
        <v>320</v>
      </c>
    </row>
    <row r="172" spans="1:17" ht="12.75">
      <c r="A172" s="2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5"/>
    </row>
    <row r="173" spans="1:17" ht="12.75">
      <c r="A173" s="222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5"/>
    </row>
    <row r="174" spans="1:17" ht="12.75">
      <c r="A174" s="22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5"/>
    </row>
    <row r="175" spans="1:17" ht="20.25">
      <c r="A175" s="222"/>
      <c r="B175" s="15"/>
      <c r="C175" s="15"/>
      <c r="D175" s="15"/>
      <c r="E175" s="15"/>
      <c r="F175" s="15"/>
      <c r="G175" s="15"/>
      <c r="H175" s="209"/>
      <c r="I175" s="209"/>
      <c r="J175" s="228" t="s">
        <v>323</v>
      </c>
      <c r="K175" s="337">
        <f>SUM(K169:K174)</f>
        <v>-22.60815059615</v>
      </c>
      <c r="L175" s="228" t="s">
        <v>320</v>
      </c>
      <c r="M175" s="124"/>
      <c r="N175" s="15"/>
      <c r="O175" s="15"/>
      <c r="P175" s="337">
        <f>SUM(P169:P174)</f>
        <v>-1.7247099719999999</v>
      </c>
      <c r="Q175" s="357" t="s">
        <v>320</v>
      </c>
    </row>
    <row r="176" spans="1:17" ht="13.5" thickBot="1">
      <c r="A176" s="22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148"/>
    </row>
  </sheetData>
  <sheetProtection/>
  <printOptions/>
  <pageMargins left="0.51" right="0.5" top="0.58" bottom="0.5" header="0.5" footer="0.5"/>
  <pageSetup horizontalDpi="300" verticalDpi="300" orientation="landscape" scale="57" r:id="rId1"/>
  <rowBreaks count="3" manualBreakCount="3">
    <brk id="62" max="255" man="1"/>
    <brk id="97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view="pageBreakPreview" zoomScale="85" zoomScaleNormal="70" zoomScaleSheetLayoutView="85" workbookViewId="0" topLeftCell="A1">
      <selection activeCell="G178" sqref="G178"/>
    </sheetView>
  </sheetViews>
  <sheetFormatPr defaultColWidth="9.140625" defaultRowHeight="12.75"/>
  <cols>
    <col min="1" max="1" width="7.421875" style="446" customWidth="1"/>
    <col min="2" max="2" width="29.57421875" style="446" customWidth="1"/>
    <col min="3" max="3" width="13.28125" style="446" customWidth="1"/>
    <col min="4" max="4" width="9.00390625" style="446" customWidth="1"/>
    <col min="5" max="5" width="16.57421875" style="446" customWidth="1"/>
    <col min="6" max="6" width="10.8515625" style="446" customWidth="1"/>
    <col min="7" max="7" width="14.00390625" style="446" customWidth="1"/>
    <col min="8" max="8" width="13.421875" style="446" customWidth="1"/>
    <col min="9" max="9" width="11.8515625" style="446" customWidth="1"/>
    <col min="10" max="10" width="16.28125" style="446" customWidth="1"/>
    <col min="11" max="11" width="15.7109375" style="446" customWidth="1"/>
    <col min="12" max="12" width="13.421875" style="446" customWidth="1"/>
    <col min="13" max="13" width="16.28125" style="446" customWidth="1"/>
    <col min="14" max="14" width="12.140625" style="446" customWidth="1"/>
    <col min="15" max="15" width="15.28125" style="446" customWidth="1"/>
    <col min="16" max="16" width="15.140625" style="446" customWidth="1"/>
    <col min="17" max="17" width="29.421875" style="446" customWidth="1"/>
    <col min="18" max="19" width="9.140625" style="446" hidden="1" customWidth="1"/>
    <col min="20" max="16384" width="9.140625" style="446" customWidth="1"/>
  </cols>
  <sheetData>
    <row r="1" spans="1:17" ht="23.25" customHeight="1">
      <c r="A1" s="1" t="s">
        <v>231</v>
      </c>
      <c r="P1" s="582" t="str">
        <f>NDPL!$Q$1</f>
        <v>NOVEMBER-2018</v>
      </c>
      <c r="Q1" s="582"/>
    </row>
    <row r="2" ht="12.75">
      <c r="A2" s="13" t="s">
        <v>232</v>
      </c>
    </row>
    <row r="3" ht="20.25" customHeight="1">
      <c r="A3" s="382" t="s">
        <v>150</v>
      </c>
    </row>
    <row r="4" spans="1:16" ht="21" customHeight="1" thickBot="1">
      <c r="A4" s="383" t="s">
        <v>187</v>
      </c>
      <c r="G4" s="484"/>
      <c r="H4" s="484"/>
      <c r="I4" s="42" t="s">
        <v>387</v>
      </c>
      <c r="J4" s="484"/>
      <c r="K4" s="484"/>
      <c r="L4" s="484"/>
      <c r="M4" s="484"/>
      <c r="N4" s="42" t="s">
        <v>388</v>
      </c>
      <c r="O4" s="484"/>
      <c r="P4" s="484"/>
    </row>
    <row r="5" spans="1:17" ht="36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30/11/2018</v>
      </c>
      <c r="H5" s="507" t="str">
        <f>NDPL!H5</f>
        <v>INTIAL READING 01/11/2018</v>
      </c>
      <c r="I5" s="507" t="s">
        <v>4</v>
      </c>
      <c r="J5" s="507" t="s">
        <v>5</v>
      </c>
      <c r="K5" s="507" t="s">
        <v>6</v>
      </c>
      <c r="L5" s="505" t="str">
        <f>NDPL!G5</f>
        <v>FINAL READING 30/11/2018</v>
      </c>
      <c r="M5" s="507" t="str">
        <f>NDPL!H5</f>
        <v>INTIAL READING 01/11/2018</v>
      </c>
      <c r="N5" s="507" t="s">
        <v>4</v>
      </c>
      <c r="O5" s="507" t="s">
        <v>5</v>
      </c>
      <c r="P5" s="507" t="s">
        <v>6</v>
      </c>
      <c r="Q5" s="530" t="s">
        <v>301</v>
      </c>
    </row>
    <row r="6" ht="2.25" customHeight="1" hidden="1" thickBot="1" thickTop="1"/>
    <row r="7" spans="1:17" ht="19.5" customHeight="1" thickTop="1">
      <c r="A7" s="265"/>
      <c r="B7" s="266" t="s">
        <v>151</v>
      </c>
      <c r="C7" s="267"/>
      <c r="D7" s="33"/>
      <c r="E7" s="33"/>
      <c r="F7" s="33"/>
      <c r="G7" s="26"/>
      <c r="H7" s="458"/>
      <c r="I7" s="458"/>
      <c r="J7" s="458"/>
      <c r="K7" s="458"/>
      <c r="L7" s="459"/>
      <c r="M7" s="458"/>
      <c r="N7" s="458"/>
      <c r="O7" s="458"/>
      <c r="P7" s="458"/>
      <c r="Q7" s="536"/>
    </row>
    <row r="8" spans="1:17" ht="24" customHeight="1">
      <c r="A8" s="254">
        <v>1</v>
      </c>
      <c r="B8" s="297" t="s">
        <v>152</v>
      </c>
      <c r="C8" s="298">
        <v>4865170</v>
      </c>
      <c r="D8" s="118" t="s">
        <v>12</v>
      </c>
      <c r="E8" s="90" t="s">
        <v>338</v>
      </c>
      <c r="F8" s="305">
        <v>5000</v>
      </c>
      <c r="G8" s="326">
        <v>999407</v>
      </c>
      <c r="H8" s="263">
        <v>999454</v>
      </c>
      <c r="I8" s="307">
        <f aca="true" t="shared" si="0" ref="I8:I16">G8-H8</f>
        <v>-47</v>
      </c>
      <c r="J8" s="307">
        <f aca="true" t="shared" si="1" ref="J8:J16">$F8*I8</f>
        <v>-235000</v>
      </c>
      <c r="K8" s="307">
        <f aca="true" t="shared" si="2" ref="K8:K16">J8/1000000</f>
        <v>-0.235</v>
      </c>
      <c r="L8" s="326">
        <v>998905</v>
      </c>
      <c r="M8" s="263">
        <v>998905</v>
      </c>
      <c r="N8" s="307">
        <f aca="true" t="shared" si="3" ref="N8:N16">L8-M8</f>
        <v>0</v>
      </c>
      <c r="O8" s="307">
        <f aca="true" t="shared" si="4" ref="O8:O16">$F8*N8</f>
        <v>0</v>
      </c>
      <c r="P8" s="307">
        <f aca="true" t="shared" si="5" ref="P8:P16">O8/1000000</f>
        <v>0</v>
      </c>
      <c r="Q8" s="462"/>
    </row>
    <row r="9" spans="1:17" ht="24.75" customHeight="1">
      <c r="A9" s="254">
        <v>2</v>
      </c>
      <c r="B9" s="297" t="s">
        <v>153</v>
      </c>
      <c r="C9" s="298">
        <v>4865095</v>
      </c>
      <c r="D9" s="118" t="s">
        <v>12</v>
      </c>
      <c r="E9" s="90" t="s">
        <v>338</v>
      </c>
      <c r="F9" s="305">
        <v>1333.33</v>
      </c>
      <c r="G9" s="326">
        <v>983878</v>
      </c>
      <c r="H9" s="263">
        <v>984221</v>
      </c>
      <c r="I9" s="307">
        <f t="shared" si="0"/>
        <v>-343</v>
      </c>
      <c r="J9" s="307">
        <f t="shared" si="1"/>
        <v>-457332.19</v>
      </c>
      <c r="K9" s="307">
        <f t="shared" si="2"/>
        <v>-0.45733219</v>
      </c>
      <c r="L9" s="326">
        <v>670303</v>
      </c>
      <c r="M9" s="263">
        <v>670303</v>
      </c>
      <c r="N9" s="307">
        <f t="shared" si="3"/>
        <v>0</v>
      </c>
      <c r="O9" s="307">
        <f t="shared" si="4"/>
        <v>0</v>
      </c>
      <c r="P9" s="460">
        <f t="shared" si="5"/>
        <v>0</v>
      </c>
      <c r="Q9" s="468"/>
    </row>
    <row r="10" spans="1:17" ht="22.5" customHeight="1">
      <c r="A10" s="254">
        <v>3</v>
      </c>
      <c r="B10" s="297" t="s">
        <v>154</v>
      </c>
      <c r="C10" s="298">
        <v>4864812</v>
      </c>
      <c r="D10" s="118" t="s">
        <v>12</v>
      </c>
      <c r="E10" s="90" t="s">
        <v>338</v>
      </c>
      <c r="F10" s="305">
        <v>200</v>
      </c>
      <c r="G10" s="326">
        <v>999795</v>
      </c>
      <c r="H10" s="263">
        <v>999499</v>
      </c>
      <c r="I10" s="307">
        <f>G10-H10</f>
        <v>296</v>
      </c>
      <c r="J10" s="307">
        <f>$F10*I10</f>
        <v>59200</v>
      </c>
      <c r="K10" s="307">
        <f>J10/1000000</f>
        <v>0.0592</v>
      </c>
      <c r="L10" s="326">
        <v>2558</v>
      </c>
      <c r="M10" s="263">
        <v>2552</v>
      </c>
      <c r="N10" s="307">
        <f>L10-M10</f>
        <v>6</v>
      </c>
      <c r="O10" s="307">
        <f>$F10*N10</f>
        <v>1200</v>
      </c>
      <c r="P10" s="307">
        <f>O10/1000000</f>
        <v>0.0012</v>
      </c>
      <c r="Q10" s="463"/>
    </row>
    <row r="11" spans="1:17" ht="22.5" customHeight="1">
      <c r="A11" s="254">
        <v>4</v>
      </c>
      <c r="B11" s="297" t="s">
        <v>155</v>
      </c>
      <c r="C11" s="298">
        <v>4865127</v>
      </c>
      <c r="D11" s="118" t="s">
        <v>12</v>
      </c>
      <c r="E11" s="90" t="s">
        <v>338</v>
      </c>
      <c r="F11" s="305">
        <v>1333.33</v>
      </c>
      <c r="G11" s="326">
        <v>130</v>
      </c>
      <c r="H11" s="263">
        <v>213</v>
      </c>
      <c r="I11" s="307">
        <f t="shared" si="0"/>
        <v>-83</v>
      </c>
      <c r="J11" s="307">
        <f t="shared" si="1"/>
        <v>-110666.39</v>
      </c>
      <c r="K11" s="307">
        <f t="shared" si="2"/>
        <v>-0.11066639</v>
      </c>
      <c r="L11" s="326">
        <v>999631</v>
      </c>
      <c r="M11" s="263">
        <v>999631</v>
      </c>
      <c r="N11" s="307">
        <f t="shared" si="3"/>
        <v>0</v>
      </c>
      <c r="O11" s="307">
        <f t="shared" si="4"/>
        <v>0</v>
      </c>
      <c r="P11" s="307">
        <f t="shared" si="5"/>
        <v>0</v>
      </c>
      <c r="Q11" s="695"/>
    </row>
    <row r="12" spans="1:17" ht="22.5" customHeight="1">
      <c r="A12" s="254">
        <v>5</v>
      </c>
      <c r="B12" s="297" t="s">
        <v>156</v>
      </c>
      <c r="C12" s="298">
        <v>4865152</v>
      </c>
      <c r="D12" s="118" t="s">
        <v>12</v>
      </c>
      <c r="E12" s="90" t="s">
        <v>338</v>
      </c>
      <c r="F12" s="305">
        <v>300</v>
      </c>
      <c r="G12" s="326">
        <v>1605</v>
      </c>
      <c r="H12" s="263">
        <v>1605</v>
      </c>
      <c r="I12" s="307">
        <f t="shared" si="0"/>
        <v>0</v>
      </c>
      <c r="J12" s="307">
        <f t="shared" si="1"/>
        <v>0</v>
      </c>
      <c r="K12" s="307">
        <f t="shared" si="2"/>
        <v>0</v>
      </c>
      <c r="L12" s="326">
        <v>112</v>
      </c>
      <c r="M12" s="263">
        <v>112</v>
      </c>
      <c r="N12" s="307">
        <f t="shared" si="3"/>
        <v>0</v>
      </c>
      <c r="O12" s="307">
        <f t="shared" si="4"/>
        <v>0</v>
      </c>
      <c r="P12" s="307">
        <f t="shared" si="5"/>
        <v>0</v>
      </c>
      <c r="Q12" s="779"/>
    </row>
    <row r="13" spans="1:17" ht="22.5" customHeight="1">
      <c r="A13" s="254">
        <v>6</v>
      </c>
      <c r="B13" s="297" t="s">
        <v>157</v>
      </c>
      <c r="C13" s="298">
        <v>4865111</v>
      </c>
      <c r="D13" s="118" t="s">
        <v>12</v>
      </c>
      <c r="E13" s="90" t="s">
        <v>338</v>
      </c>
      <c r="F13" s="305">
        <v>100</v>
      </c>
      <c r="G13" s="326">
        <v>18752</v>
      </c>
      <c r="H13" s="263">
        <v>18841</v>
      </c>
      <c r="I13" s="307">
        <f>G13-H13</f>
        <v>-89</v>
      </c>
      <c r="J13" s="307">
        <f t="shared" si="1"/>
        <v>-8900</v>
      </c>
      <c r="K13" s="307">
        <f t="shared" si="2"/>
        <v>-0.0089</v>
      </c>
      <c r="L13" s="326">
        <v>22637</v>
      </c>
      <c r="M13" s="263">
        <v>22638</v>
      </c>
      <c r="N13" s="307">
        <f>L13-M13</f>
        <v>-1</v>
      </c>
      <c r="O13" s="307">
        <f t="shared" si="4"/>
        <v>-100</v>
      </c>
      <c r="P13" s="307">
        <f t="shared" si="5"/>
        <v>-0.0001</v>
      </c>
      <c r="Q13" s="463"/>
    </row>
    <row r="14" spans="1:17" ht="22.5" customHeight="1">
      <c r="A14" s="254">
        <v>7</v>
      </c>
      <c r="B14" s="297" t="s">
        <v>158</v>
      </c>
      <c r="C14" s="298">
        <v>4865140</v>
      </c>
      <c r="D14" s="118" t="s">
        <v>12</v>
      </c>
      <c r="E14" s="90" t="s">
        <v>338</v>
      </c>
      <c r="F14" s="305">
        <v>75</v>
      </c>
      <c r="G14" s="326">
        <v>692228</v>
      </c>
      <c r="H14" s="263">
        <v>702936</v>
      </c>
      <c r="I14" s="307">
        <f t="shared" si="0"/>
        <v>-10708</v>
      </c>
      <c r="J14" s="307">
        <f t="shared" si="1"/>
        <v>-803100</v>
      </c>
      <c r="K14" s="307">
        <f t="shared" si="2"/>
        <v>-0.8031</v>
      </c>
      <c r="L14" s="326">
        <v>980886</v>
      </c>
      <c r="M14" s="263">
        <v>980886</v>
      </c>
      <c r="N14" s="307">
        <f t="shared" si="3"/>
        <v>0</v>
      </c>
      <c r="O14" s="307">
        <f t="shared" si="4"/>
        <v>0</v>
      </c>
      <c r="P14" s="307">
        <f t="shared" si="5"/>
        <v>0</v>
      </c>
      <c r="Q14" s="462"/>
    </row>
    <row r="15" spans="1:17" ht="22.5" customHeight="1">
      <c r="A15" s="254">
        <v>8</v>
      </c>
      <c r="B15" s="740" t="s">
        <v>159</v>
      </c>
      <c r="C15" s="298">
        <v>4865134</v>
      </c>
      <c r="D15" s="118" t="s">
        <v>12</v>
      </c>
      <c r="E15" s="90" t="s">
        <v>338</v>
      </c>
      <c r="F15" s="305">
        <v>75</v>
      </c>
      <c r="G15" s="326">
        <v>997131</v>
      </c>
      <c r="H15" s="263">
        <v>998217</v>
      </c>
      <c r="I15" s="307">
        <f t="shared" si="0"/>
        <v>-1086</v>
      </c>
      <c r="J15" s="307">
        <f t="shared" si="1"/>
        <v>-81450</v>
      </c>
      <c r="K15" s="307">
        <f t="shared" si="2"/>
        <v>-0.08145</v>
      </c>
      <c r="L15" s="326">
        <v>18413</v>
      </c>
      <c r="M15" s="263">
        <v>18415</v>
      </c>
      <c r="N15" s="307">
        <f t="shared" si="3"/>
        <v>-2</v>
      </c>
      <c r="O15" s="307">
        <f t="shared" si="4"/>
        <v>-150</v>
      </c>
      <c r="P15" s="307">
        <f t="shared" si="5"/>
        <v>-0.00015</v>
      </c>
      <c r="Q15" s="463"/>
    </row>
    <row r="16" spans="1:17" ht="18">
      <c r="A16" s="254">
        <v>9</v>
      </c>
      <c r="B16" s="297" t="s">
        <v>160</v>
      </c>
      <c r="C16" s="298">
        <v>4865181</v>
      </c>
      <c r="D16" s="118" t="s">
        <v>12</v>
      </c>
      <c r="E16" s="90" t="s">
        <v>338</v>
      </c>
      <c r="F16" s="305">
        <v>900</v>
      </c>
      <c r="G16" s="326">
        <v>997036</v>
      </c>
      <c r="H16" s="263">
        <v>997187</v>
      </c>
      <c r="I16" s="307">
        <f t="shared" si="0"/>
        <v>-151</v>
      </c>
      <c r="J16" s="307">
        <f t="shared" si="1"/>
        <v>-135900</v>
      </c>
      <c r="K16" s="307">
        <f t="shared" si="2"/>
        <v>-0.1359</v>
      </c>
      <c r="L16" s="326">
        <v>995158</v>
      </c>
      <c r="M16" s="263">
        <v>995158</v>
      </c>
      <c r="N16" s="307">
        <f t="shared" si="3"/>
        <v>0</v>
      </c>
      <c r="O16" s="307">
        <f t="shared" si="4"/>
        <v>0</v>
      </c>
      <c r="P16" s="307">
        <f t="shared" si="5"/>
        <v>0</v>
      </c>
      <c r="Q16" s="468"/>
    </row>
    <row r="17" spans="1:17" ht="18" customHeight="1">
      <c r="A17" s="152">
        <v>10</v>
      </c>
      <c r="B17" s="153" t="s">
        <v>474</v>
      </c>
      <c r="C17" s="154">
        <v>4865130</v>
      </c>
      <c r="D17" s="158" t="s">
        <v>12</v>
      </c>
      <c r="E17" s="245" t="s">
        <v>338</v>
      </c>
      <c r="F17" s="159">
        <v>100</v>
      </c>
      <c r="G17" s="438">
        <v>3358</v>
      </c>
      <c r="H17" s="464">
        <v>3358</v>
      </c>
      <c r="I17" s="413">
        <f>G17-H17</f>
        <v>0</v>
      </c>
      <c r="J17" s="413">
        <f>$F17*I17</f>
        <v>0</v>
      </c>
      <c r="K17" s="413">
        <f>J17/1000000</f>
        <v>0</v>
      </c>
      <c r="L17" s="438">
        <v>265638</v>
      </c>
      <c r="M17" s="464">
        <v>265638</v>
      </c>
      <c r="N17" s="410">
        <f>L17-M17</f>
        <v>0</v>
      </c>
      <c r="O17" s="410">
        <f>$F17*N17</f>
        <v>0</v>
      </c>
      <c r="P17" s="410">
        <f>O17/1000000</f>
        <v>0</v>
      </c>
      <c r="Q17" s="450"/>
    </row>
    <row r="18" spans="1:17" ht="15.75" customHeight="1">
      <c r="A18" s="254"/>
      <c r="B18" s="299" t="s">
        <v>161</v>
      </c>
      <c r="C18" s="298"/>
      <c r="D18" s="118"/>
      <c r="E18" s="118"/>
      <c r="F18" s="305"/>
      <c r="G18" s="407"/>
      <c r="H18" s="298"/>
      <c r="I18" s="307"/>
      <c r="J18" s="307"/>
      <c r="K18" s="583"/>
      <c r="L18" s="309"/>
      <c r="M18" s="307"/>
      <c r="N18" s="307"/>
      <c r="O18" s="307"/>
      <c r="P18" s="583"/>
      <c r="Q18" s="463"/>
    </row>
    <row r="19" spans="1:17" ht="22.5" customHeight="1">
      <c r="A19" s="254">
        <v>11</v>
      </c>
      <c r="B19" s="297" t="s">
        <v>15</v>
      </c>
      <c r="C19" s="298">
        <v>5128454</v>
      </c>
      <c r="D19" s="118" t="s">
        <v>12</v>
      </c>
      <c r="E19" s="90" t="s">
        <v>338</v>
      </c>
      <c r="F19" s="305">
        <v>-500</v>
      </c>
      <c r="G19" s="326">
        <v>16168</v>
      </c>
      <c r="H19" s="263">
        <v>16168</v>
      </c>
      <c r="I19" s="307">
        <f>G19-H19</f>
        <v>0</v>
      </c>
      <c r="J19" s="307">
        <f>$F19*I19</f>
        <v>0</v>
      </c>
      <c r="K19" s="307">
        <f>J19/1000000</f>
        <v>0</v>
      </c>
      <c r="L19" s="326">
        <v>988296</v>
      </c>
      <c r="M19" s="263">
        <v>988296</v>
      </c>
      <c r="N19" s="307">
        <f>L19-M19</f>
        <v>0</v>
      </c>
      <c r="O19" s="307">
        <f>$F19*N19</f>
        <v>0</v>
      </c>
      <c r="P19" s="307">
        <f>O19/1000000</f>
        <v>0</v>
      </c>
      <c r="Q19" s="463"/>
    </row>
    <row r="20" spans="1:17" ht="22.5" customHeight="1">
      <c r="A20" s="254">
        <v>12</v>
      </c>
      <c r="B20" s="270" t="s">
        <v>16</v>
      </c>
      <c r="C20" s="298">
        <v>4865025</v>
      </c>
      <c r="D20" s="78" t="s">
        <v>12</v>
      </c>
      <c r="E20" s="90" t="s">
        <v>338</v>
      </c>
      <c r="F20" s="305">
        <v>-1000</v>
      </c>
      <c r="G20" s="326">
        <v>4608</v>
      </c>
      <c r="H20" s="263">
        <v>3765</v>
      </c>
      <c r="I20" s="307">
        <f>G20-H20</f>
        <v>843</v>
      </c>
      <c r="J20" s="307">
        <f>$F20*I20</f>
        <v>-843000</v>
      </c>
      <c r="K20" s="307">
        <f>J20/1000000</f>
        <v>-0.843</v>
      </c>
      <c r="L20" s="326">
        <v>997137</v>
      </c>
      <c r="M20" s="263">
        <v>997137</v>
      </c>
      <c r="N20" s="307">
        <f>L20-M20</f>
        <v>0</v>
      </c>
      <c r="O20" s="307">
        <f>$F20*N20</f>
        <v>0</v>
      </c>
      <c r="P20" s="307">
        <f>O20/1000000</f>
        <v>0</v>
      </c>
      <c r="Q20" s="463"/>
    </row>
    <row r="21" spans="1:17" ht="22.5" customHeight="1">
      <c r="A21" s="254">
        <v>13</v>
      </c>
      <c r="B21" s="297" t="s">
        <v>17</v>
      </c>
      <c r="C21" s="298">
        <v>5128433</v>
      </c>
      <c r="D21" s="118" t="s">
        <v>12</v>
      </c>
      <c r="E21" s="90" t="s">
        <v>338</v>
      </c>
      <c r="F21" s="305">
        <v>-2000</v>
      </c>
      <c r="G21" s="326">
        <v>999771</v>
      </c>
      <c r="H21" s="263">
        <v>999628</v>
      </c>
      <c r="I21" s="307">
        <f>G21-H21</f>
        <v>143</v>
      </c>
      <c r="J21" s="307">
        <f>$F21*I21</f>
        <v>-286000</v>
      </c>
      <c r="K21" s="307">
        <f>J21/1000000</f>
        <v>-0.286</v>
      </c>
      <c r="L21" s="326">
        <v>998596</v>
      </c>
      <c r="M21" s="263">
        <v>998597</v>
      </c>
      <c r="N21" s="307">
        <f>L21-M21</f>
        <v>-1</v>
      </c>
      <c r="O21" s="307">
        <f>$F21*N21</f>
        <v>2000</v>
      </c>
      <c r="P21" s="307">
        <f>O21/1000000</f>
        <v>0.002</v>
      </c>
      <c r="Q21" s="463"/>
    </row>
    <row r="22" spans="1:17" ht="22.5" customHeight="1">
      <c r="A22" s="254">
        <v>14</v>
      </c>
      <c r="B22" s="297" t="s">
        <v>162</v>
      </c>
      <c r="C22" s="298">
        <v>4902499</v>
      </c>
      <c r="D22" s="118" t="s">
        <v>12</v>
      </c>
      <c r="E22" s="90" t="s">
        <v>338</v>
      </c>
      <c r="F22" s="305">
        <v>-1000</v>
      </c>
      <c r="G22" s="326">
        <v>10430</v>
      </c>
      <c r="H22" s="263">
        <v>10212</v>
      </c>
      <c r="I22" s="307">
        <f>G22-H22</f>
        <v>218</v>
      </c>
      <c r="J22" s="307">
        <f>$F22*I22</f>
        <v>-218000</v>
      </c>
      <c r="K22" s="307">
        <f>J22/1000000</f>
        <v>-0.218</v>
      </c>
      <c r="L22" s="326">
        <v>997888</v>
      </c>
      <c r="M22" s="263">
        <v>997889</v>
      </c>
      <c r="N22" s="307">
        <f>L22-M22</f>
        <v>-1</v>
      </c>
      <c r="O22" s="307">
        <f>$F22*N22</f>
        <v>1000</v>
      </c>
      <c r="P22" s="307">
        <f>O22/1000000</f>
        <v>0.001</v>
      </c>
      <c r="Q22" s="463"/>
    </row>
    <row r="23" spans="1:17" ht="22.5" customHeight="1">
      <c r="A23" s="254">
        <v>15</v>
      </c>
      <c r="B23" s="297" t="s">
        <v>426</v>
      </c>
      <c r="C23" s="298">
        <v>5295169</v>
      </c>
      <c r="D23" s="118" t="s">
        <v>12</v>
      </c>
      <c r="E23" s="90" t="s">
        <v>338</v>
      </c>
      <c r="F23" s="305">
        <v>-1000</v>
      </c>
      <c r="G23" s="326">
        <v>967044</v>
      </c>
      <c r="H23" s="263">
        <v>966237</v>
      </c>
      <c r="I23" s="327">
        <f>G23-H23</f>
        <v>807</v>
      </c>
      <c r="J23" s="327">
        <f>$F23*I23</f>
        <v>-807000</v>
      </c>
      <c r="K23" s="327">
        <f>J23/1000000</f>
        <v>-0.807</v>
      </c>
      <c r="L23" s="326">
        <v>992257</v>
      </c>
      <c r="M23" s="263">
        <v>992259</v>
      </c>
      <c r="N23" s="327">
        <f>L23-M23</f>
        <v>-2</v>
      </c>
      <c r="O23" s="327">
        <f>$F23*N23</f>
        <v>2000</v>
      </c>
      <c r="P23" s="327">
        <f>O23/1000000</f>
        <v>0.002</v>
      </c>
      <c r="Q23" s="463"/>
    </row>
    <row r="24" spans="2:17" ht="15" customHeight="1">
      <c r="B24" s="299" t="s">
        <v>163</v>
      </c>
      <c r="C24" s="298"/>
      <c r="D24" s="118"/>
      <c r="E24" s="118"/>
      <c r="F24" s="305"/>
      <c r="G24" s="407"/>
      <c r="H24" s="410"/>
      <c r="I24" s="307"/>
      <c r="J24" s="307"/>
      <c r="K24" s="307"/>
      <c r="L24" s="309"/>
      <c r="M24" s="307"/>
      <c r="N24" s="307"/>
      <c r="O24" s="307"/>
      <c r="P24" s="307"/>
      <c r="Q24" s="463"/>
    </row>
    <row r="25" spans="1:17" ht="18.75" customHeight="1">
      <c r="A25" s="254">
        <v>16</v>
      </c>
      <c r="B25" s="297" t="s">
        <v>15</v>
      </c>
      <c r="C25" s="298">
        <v>5295164</v>
      </c>
      <c r="D25" s="118" t="s">
        <v>12</v>
      </c>
      <c r="E25" s="90" t="s">
        <v>338</v>
      </c>
      <c r="F25" s="305">
        <v>-1000</v>
      </c>
      <c r="G25" s="326">
        <v>38194</v>
      </c>
      <c r="H25" s="327">
        <v>37394</v>
      </c>
      <c r="I25" s="307">
        <f>G25-H25</f>
        <v>800</v>
      </c>
      <c r="J25" s="307">
        <f>$F25*I25</f>
        <v>-800000</v>
      </c>
      <c r="K25" s="307">
        <f>J25/1000000</f>
        <v>-0.8</v>
      </c>
      <c r="L25" s="326">
        <v>996616</v>
      </c>
      <c r="M25" s="327">
        <v>996616</v>
      </c>
      <c r="N25" s="307">
        <f>L25-M25</f>
        <v>0</v>
      </c>
      <c r="O25" s="307">
        <f>$F25*N25</f>
        <v>0</v>
      </c>
      <c r="P25" s="307">
        <f>O25/1000000</f>
        <v>0</v>
      </c>
      <c r="Q25" s="478"/>
    </row>
    <row r="26" spans="1:17" ht="17.25" customHeight="1">
      <c r="A26" s="254">
        <v>17</v>
      </c>
      <c r="B26" s="297" t="s">
        <v>16</v>
      </c>
      <c r="C26" s="298">
        <v>5129959</v>
      </c>
      <c r="D26" s="118" t="s">
        <v>12</v>
      </c>
      <c r="E26" s="90" t="s">
        <v>338</v>
      </c>
      <c r="F26" s="305">
        <v>-500</v>
      </c>
      <c r="G26" s="326">
        <v>26061</v>
      </c>
      <c r="H26" s="327">
        <v>19828</v>
      </c>
      <c r="I26" s="327">
        <f>G26-H26</f>
        <v>6233</v>
      </c>
      <c r="J26" s="327">
        <f>$F26*I26</f>
        <v>-3116500</v>
      </c>
      <c r="K26" s="327">
        <f>J26/1000000</f>
        <v>-3.1165</v>
      </c>
      <c r="L26" s="326">
        <v>21217</v>
      </c>
      <c r="M26" s="327">
        <v>21217</v>
      </c>
      <c r="N26" s="327">
        <f>L26-M26</f>
        <v>0</v>
      </c>
      <c r="O26" s="327">
        <f>$F26*N26</f>
        <v>0</v>
      </c>
      <c r="P26" s="327">
        <f>O26/1000000</f>
        <v>0</v>
      </c>
      <c r="Q26" s="478"/>
    </row>
    <row r="27" spans="1:17" ht="17.25" customHeight="1">
      <c r="A27" s="254">
        <v>18</v>
      </c>
      <c r="B27" s="297" t="s">
        <v>17</v>
      </c>
      <c r="C27" s="298">
        <v>4864988</v>
      </c>
      <c r="D27" s="118" t="s">
        <v>12</v>
      </c>
      <c r="E27" s="90" t="s">
        <v>338</v>
      </c>
      <c r="F27" s="305">
        <v>-2000</v>
      </c>
      <c r="G27" s="326">
        <v>8133</v>
      </c>
      <c r="H27" s="327">
        <v>7795</v>
      </c>
      <c r="I27" s="307">
        <f>G27-H27</f>
        <v>338</v>
      </c>
      <c r="J27" s="307">
        <f>$F27*I27</f>
        <v>-676000</v>
      </c>
      <c r="K27" s="307">
        <f>J27/1000000</f>
        <v>-0.676</v>
      </c>
      <c r="L27" s="326">
        <v>997379</v>
      </c>
      <c r="M27" s="327">
        <v>997379</v>
      </c>
      <c r="N27" s="307">
        <f>L27-M27</f>
        <v>0</v>
      </c>
      <c r="O27" s="307">
        <f>$F27*N27</f>
        <v>0</v>
      </c>
      <c r="P27" s="307">
        <f>O27/1000000</f>
        <v>0</v>
      </c>
      <c r="Q27" s="478"/>
    </row>
    <row r="28" spans="1:17" ht="17.25" customHeight="1">
      <c r="A28" s="254">
        <v>19</v>
      </c>
      <c r="B28" s="297" t="s">
        <v>162</v>
      </c>
      <c r="C28" s="298">
        <v>5295572</v>
      </c>
      <c r="D28" s="118" t="s">
        <v>12</v>
      </c>
      <c r="E28" s="90" t="s">
        <v>338</v>
      </c>
      <c r="F28" s="305">
        <v>-1000</v>
      </c>
      <c r="G28" s="326">
        <v>997792</v>
      </c>
      <c r="H28" s="327">
        <v>996497</v>
      </c>
      <c r="I28" s="327">
        <f>G28-H28</f>
        <v>1295</v>
      </c>
      <c r="J28" s="327">
        <f>$F28*I28</f>
        <v>-1295000</v>
      </c>
      <c r="K28" s="327">
        <f>J28/1000000</f>
        <v>-1.295</v>
      </c>
      <c r="L28" s="326">
        <v>845956</v>
      </c>
      <c r="M28" s="327">
        <v>845956</v>
      </c>
      <c r="N28" s="327">
        <f>L28-M28</f>
        <v>0</v>
      </c>
      <c r="O28" s="327">
        <f>$F28*N28</f>
        <v>0</v>
      </c>
      <c r="P28" s="327">
        <f>O28/1000000</f>
        <v>0</v>
      </c>
      <c r="Q28" s="478"/>
    </row>
    <row r="29" spans="2:17" ht="17.25" customHeight="1">
      <c r="B29" s="299" t="s">
        <v>438</v>
      </c>
      <c r="C29" s="298"/>
      <c r="D29" s="118"/>
      <c r="E29" s="90"/>
      <c r="F29" s="305"/>
      <c r="G29" s="326"/>
      <c r="H29" s="327"/>
      <c r="I29" s="327"/>
      <c r="J29" s="327"/>
      <c r="K29" s="327"/>
      <c r="L29" s="326"/>
      <c r="M29" s="327"/>
      <c r="N29" s="327"/>
      <c r="O29" s="327"/>
      <c r="P29" s="327"/>
      <c r="Q29" s="478"/>
    </row>
    <row r="30" spans="1:17" ht="17.25" customHeight="1">
      <c r="A30" s="254">
        <v>20</v>
      </c>
      <c r="B30" s="297" t="s">
        <v>15</v>
      </c>
      <c r="C30" s="298">
        <v>5128451</v>
      </c>
      <c r="D30" s="118" t="s">
        <v>12</v>
      </c>
      <c r="E30" s="90" t="s">
        <v>338</v>
      </c>
      <c r="F30" s="305">
        <v>-1000</v>
      </c>
      <c r="G30" s="326">
        <v>0</v>
      </c>
      <c r="H30" s="327">
        <v>0</v>
      </c>
      <c r="I30" s="307">
        <f>G30-H30</f>
        <v>0</v>
      </c>
      <c r="J30" s="307">
        <f>$F30*I30</f>
        <v>0</v>
      </c>
      <c r="K30" s="307">
        <f>J30/1000000</f>
        <v>0</v>
      </c>
      <c r="L30" s="326">
        <v>0</v>
      </c>
      <c r="M30" s="327">
        <v>0</v>
      </c>
      <c r="N30" s="307">
        <f>L30-M30</f>
        <v>0</v>
      </c>
      <c r="O30" s="307">
        <f>$F30*N30</f>
        <v>0</v>
      </c>
      <c r="P30" s="307">
        <f>O30/1000000</f>
        <v>0</v>
      </c>
      <c r="Q30" s="478"/>
    </row>
    <row r="31" spans="1:17" ht="17.25" customHeight="1">
      <c r="A31" s="254">
        <v>21</v>
      </c>
      <c r="B31" s="297" t="s">
        <v>16</v>
      </c>
      <c r="C31" s="298">
        <v>5128459</v>
      </c>
      <c r="D31" s="118" t="s">
        <v>12</v>
      </c>
      <c r="E31" s="90" t="s">
        <v>338</v>
      </c>
      <c r="F31" s="305">
        <v>-800</v>
      </c>
      <c r="G31" s="326">
        <v>9317</v>
      </c>
      <c r="H31" s="327">
        <v>5326</v>
      </c>
      <c r="I31" s="307">
        <f>G31-H31</f>
        <v>3991</v>
      </c>
      <c r="J31" s="307">
        <f>$F31*I31</f>
        <v>-3192800</v>
      </c>
      <c r="K31" s="307">
        <f>J31/1000000</f>
        <v>-3.1928</v>
      </c>
      <c r="L31" s="326">
        <v>998996</v>
      </c>
      <c r="M31" s="327">
        <v>998996</v>
      </c>
      <c r="N31" s="307">
        <f>L31-M31</f>
        <v>0</v>
      </c>
      <c r="O31" s="307">
        <f>$F31*N31</f>
        <v>0</v>
      </c>
      <c r="P31" s="307">
        <f>O31/1000000</f>
        <v>0</v>
      </c>
      <c r="Q31" s="478"/>
    </row>
    <row r="32" spans="1:17" ht="17.25" customHeight="1">
      <c r="A32" s="254"/>
      <c r="B32" s="268" t="s">
        <v>164</v>
      </c>
      <c r="C32" s="298"/>
      <c r="D32" s="78"/>
      <c r="E32" s="78"/>
      <c r="F32" s="305"/>
      <c r="G32" s="407"/>
      <c r="H32" s="410"/>
      <c r="I32" s="307"/>
      <c r="J32" s="307"/>
      <c r="K32" s="307"/>
      <c r="L32" s="309"/>
      <c r="M32" s="307"/>
      <c r="N32" s="307"/>
      <c r="O32" s="307"/>
      <c r="P32" s="307"/>
      <c r="Q32" s="463"/>
    </row>
    <row r="33" spans="1:17" ht="18.75" customHeight="1">
      <c r="A33" s="254">
        <v>22</v>
      </c>
      <c r="B33" s="297" t="s">
        <v>15</v>
      </c>
      <c r="C33" s="298">
        <v>5295151</v>
      </c>
      <c r="D33" s="118" t="s">
        <v>12</v>
      </c>
      <c r="E33" s="90" t="s">
        <v>338</v>
      </c>
      <c r="F33" s="305">
        <v>-1000</v>
      </c>
      <c r="G33" s="326">
        <v>1848</v>
      </c>
      <c r="H33" s="327">
        <v>2896</v>
      </c>
      <c r="I33" s="307">
        <f aca="true" t="shared" si="6" ref="I33:I41">G33-H33</f>
        <v>-1048</v>
      </c>
      <c r="J33" s="307">
        <f aca="true" t="shared" si="7" ref="J33:J41">$F33*I33</f>
        <v>1048000</v>
      </c>
      <c r="K33" s="307">
        <f aca="true" t="shared" si="8" ref="K33:K41">J33/1000000</f>
        <v>1.048</v>
      </c>
      <c r="L33" s="326">
        <v>963292</v>
      </c>
      <c r="M33" s="327">
        <v>963292</v>
      </c>
      <c r="N33" s="307">
        <f aca="true" t="shared" si="9" ref="N33:N41">L33-M33</f>
        <v>0</v>
      </c>
      <c r="O33" s="307">
        <f aca="true" t="shared" si="10" ref="O33:O41">$F33*N33</f>
        <v>0</v>
      </c>
      <c r="P33" s="307">
        <f aca="true" t="shared" si="11" ref="P33:P41">O33/1000000</f>
        <v>0</v>
      </c>
      <c r="Q33" s="473"/>
    </row>
    <row r="34" spans="1:17" ht="17.25" customHeight="1">
      <c r="A34" s="254">
        <v>23</v>
      </c>
      <c r="B34" s="297" t="s">
        <v>16</v>
      </c>
      <c r="C34" s="298">
        <v>4865036</v>
      </c>
      <c r="D34" s="118" t="s">
        <v>12</v>
      </c>
      <c r="E34" s="90" t="s">
        <v>338</v>
      </c>
      <c r="F34" s="305">
        <v>-1000</v>
      </c>
      <c r="G34" s="326">
        <v>998443</v>
      </c>
      <c r="H34" s="327">
        <v>998774</v>
      </c>
      <c r="I34" s="307">
        <f>G34-H34</f>
        <v>-331</v>
      </c>
      <c r="J34" s="307">
        <f>$F34*I34</f>
        <v>331000</v>
      </c>
      <c r="K34" s="307">
        <f>J34/1000000</f>
        <v>0.331</v>
      </c>
      <c r="L34" s="326">
        <v>996032</v>
      </c>
      <c r="M34" s="327">
        <v>996046</v>
      </c>
      <c r="N34" s="307">
        <f>L34-M34</f>
        <v>-14</v>
      </c>
      <c r="O34" s="307">
        <f>$F34*N34</f>
        <v>14000</v>
      </c>
      <c r="P34" s="307">
        <f>O34/1000000</f>
        <v>0.014</v>
      </c>
      <c r="Q34" s="463"/>
    </row>
    <row r="35" spans="1:17" ht="15.75" customHeight="1">
      <c r="A35" s="254">
        <v>24</v>
      </c>
      <c r="B35" s="297" t="s">
        <v>17</v>
      </c>
      <c r="C35" s="298">
        <v>5295147</v>
      </c>
      <c r="D35" s="118" t="s">
        <v>12</v>
      </c>
      <c r="E35" s="90" t="s">
        <v>338</v>
      </c>
      <c r="F35" s="305">
        <v>-1000</v>
      </c>
      <c r="G35" s="326">
        <v>973909</v>
      </c>
      <c r="H35" s="327">
        <v>973916</v>
      </c>
      <c r="I35" s="307">
        <f t="shared" si="6"/>
        <v>-7</v>
      </c>
      <c r="J35" s="307">
        <f t="shared" si="7"/>
        <v>7000</v>
      </c>
      <c r="K35" s="307">
        <f t="shared" si="8"/>
        <v>0.007</v>
      </c>
      <c r="L35" s="326">
        <v>987229</v>
      </c>
      <c r="M35" s="327">
        <v>987239</v>
      </c>
      <c r="N35" s="307">
        <f t="shared" si="9"/>
        <v>-10</v>
      </c>
      <c r="O35" s="307">
        <f t="shared" si="10"/>
        <v>10000</v>
      </c>
      <c r="P35" s="307">
        <f t="shared" si="11"/>
        <v>0.01</v>
      </c>
      <c r="Q35" s="463"/>
    </row>
    <row r="36" spans="1:17" ht="15.75" customHeight="1">
      <c r="A36" s="254">
        <v>25</v>
      </c>
      <c r="B36" s="270" t="s">
        <v>162</v>
      </c>
      <c r="C36" s="298">
        <v>4865001</v>
      </c>
      <c r="D36" s="78" t="s">
        <v>12</v>
      </c>
      <c r="E36" s="90" t="s">
        <v>338</v>
      </c>
      <c r="F36" s="305">
        <v>-1000</v>
      </c>
      <c r="G36" s="326">
        <v>447</v>
      </c>
      <c r="H36" s="327">
        <v>471</v>
      </c>
      <c r="I36" s="307">
        <f t="shared" si="6"/>
        <v>-24</v>
      </c>
      <c r="J36" s="307">
        <f t="shared" si="7"/>
        <v>24000</v>
      </c>
      <c r="K36" s="307">
        <f t="shared" si="8"/>
        <v>0.024</v>
      </c>
      <c r="L36" s="326">
        <v>998697</v>
      </c>
      <c r="M36" s="327">
        <v>998733</v>
      </c>
      <c r="N36" s="307">
        <f t="shared" si="9"/>
        <v>-36</v>
      </c>
      <c r="O36" s="307">
        <f t="shared" si="10"/>
        <v>36000</v>
      </c>
      <c r="P36" s="307">
        <f t="shared" si="11"/>
        <v>0.036</v>
      </c>
      <c r="Q36" s="744"/>
    </row>
    <row r="37" spans="2:17" ht="15.75" customHeight="1">
      <c r="B37" s="268" t="s">
        <v>457</v>
      </c>
      <c r="C37" s="298"/>
      <c r="D37" s="78"/>
      <c r="E37" s="90"/>
      <c r="F37" s="305"/>
      <c r="G37" s="326"/>
      <c r="H37" s="327"/>
      <c r="I37" s="307"/>
      <c r="J37" s="307"/>
      <c r="K37" s="307"/>
      <c r="L37" s="326"/>
      <c r="M37" s="327"/>
      <c r="N37" s="307"/>
      <c r="O37" s="307"/>
      <c r="P37" s="307"/>
      <c r="Q37" s="744"/>
    </row>
    <row r="38" spans="1:17" ht="15.75" customHeight="1">
      <c r="A38" s="254">
        <v>26</v>
      </c>
      <c r="B38" s="270" t="s">
        <v>458</v>
      </c>
      <c r="C38" s="298">
        <v>5295131</v>
      </c>
      <c r="D38" s="78" t="s">
        <v>12</v>
      </c>
      <c r="E38" s="90" t="s">
        <v>338</v>
      </c>
      <c r="F38" s="305">
        <v>-1000</v>
      </c>
      <c r="G38" s="326">
        <v>291</v>
      </c>
      <c r="H38" s="263">
        <v>76</v>
      </c>
      <c r="I38" s="307">
        <f t="shared" si="6"/>
        <v>215</v>
      </c>
      <c r="J38" s="307">
        <f t="shared" si="7"/>
        <v>-215000</v>
      </c>
      <c r="K38" s="307">
        <f t="shared" si="8"/>
        <v>-0.215</v>
      </c>
      <c r="L38" s="326">
        <v>999999</v>
      </c>
      <c r="M38" s="263">
        <v>999999</v>
      </c>
      <c r="N38" s="307">
        <f t="shared" si="9"/>
        <v>0</v>
      </c>
      <c r="O38" s="307">
        <f t="shared" si="10"/>
        <v>0</v>
      </c>
      <c r="P38" s="307">
        <f t="shared" si="11"/>
        <v>0</v>
      </c>
      <c r="Q38" s="744"/>
    </row>
    <row r="39" spans="1:17" ht="15.75" customHeight="1">
      <c r="A39" s="254">
        <v>27</v>
      </c>
      <c r="B39" s="270" t="s">
        <v>459</v>
      </c>
      <c r="C39" s="298">
        <v>5295139</v>
      </c>
      <c r="D39" s="78" t="s">
        <v>12</v>
      </c>
      <c r="E39" s="90" t="s">
        <v>338</v>
      </c>
      <c r="F39" s="305">
        <v>-1000</v>
      </c>
      <c r="G39" s="326">
        <v>12</v>
      </c>
      <c r="H39" s="263">
        <v>0</v>
      </c>
      <c r="I39" s="307">
        <f t="shared" si="6"/>
        <v>12</v>
      </c>
      <c r="J39" s="307">
        <f t="shared" si="7"/>
        <v>-12000</v>
      </c>
      <c r="K39" s="307">
        <f t="shared" si="8"/>
        <v>-0.012</v>
      </c>
      <c r="L39" s="326">
        <v>0</v>
      </c>
      <c r="M39" s="263">
        <v>0</v>
      </c>
      <c r="N39" s="307">
        <f t="shared" si="9"/>
        <v>0</v>
      </c>
      <c r="O39" s="307">
        <f t="shared" si="10"/>
        <v>0</v>
      </c>
      <c r="P39" s="307">
        <f t="shared" si="11"/>
        <v>0</v>
      </c>
      <c r="Q39" s="744"/>
    </row>
    <row r="40" spans="1:17" ht="15.75" customHeight="1">
      <c r="A40" s="254">
        <v>28</v>
      </c>
      <c r="B40" s="270" t="s">
        <v>460</v>
      </c>
      <c r="C40" s="298">
        <v>5295173</v>
      </c>
      <c r="D40" s="78" t="s">
        <v>12</v>
      </c>
      <c r="E40" s="90" t="s">
        <v>338</v>
      </c>
      <c r="F40" s="305">
        <v>-1000</v>
      </c>
      <c r="G40" s="326">
        <v>29820</v>
      </c>
      <c r="H40" s="263">
        <v>27054</v>
      </c>
      <c r="I40" s="307">
        <f t="shared" si="6"/>
        <v>2766</v>
      </c>
      <c r="J40" s="307">
        <f t="shared" si="7"/>
        <v>-2766000</v>
      </c>
      <c r="K40" s="307">
        <f t="shared" si="8"/>
        <v>-2.766</v>
      </c>
      <c r="L40" s="326">
        <v>999999</v>
      </c>
      <c r="M40" s="263">
        <v>999999</v>
      </c>
      <c r="N40" s="307">
        <f t="shared" si="9"/>
        <v>0</v>
      </c>
      <c r="O40" s="307">
        <f t="shared" si="10"/>
        <v>0</v>
      </c>
      <c r="P40" s="307">
        <f t="shared" si="11"/>
        <v>0</v>
      </c>
      <c r="Q40" s="744"/>
    </row>
    <row r="41" spans="1:17" ht="15.75" customHeight="1">
      <c r="A41" s="254">
        <v>29</v>
      </c>
      <c r="B41" s="270" t="s">
        <v>461</v>
      </c>
      <c r="C41" s="298">
        <v>4902501</v>
      </c>
      <c r="D41" s="78" t="s">
        <v>12</v>
      </c>
      <c r="E41" s="90" t="s">
        <v>338</v>
      </c>
      <c r="F41" s="305">
        <v>-3333.33</v>
      </c>
      <c r="G41" s="326">
        <v>2956</v>
      </c>
      <c r="H41" s="263">
        <v>1925</v>
      </c>
      <c r="I41" s="307">
        <f t="shared" si="6"/>
        <v>1031</v>
      </c>
      <c r="J41" s="307">
        <f t="shared" si="7"/>
        <v>-3436663.23</v>
      </c>
      <c r="K41" s="307">
        <f t="shared" si="8"/>
        <v>-3.43666323</v>
      </c>
      <c r="L41" s="326">
        <v>0</v>
      </c>
      <c r="M41" s="263">
        <v>0</v>
      </c>
      <c r="N41" s="307">
        <f t="shared" si="9"/>
        <v>0</v>
      </c>
      <c r="O41" s="307">
        <f t="shared" si="10"/>
        <v>0</v>
      </c>
      <c r="P41" s="307">
        <f t="shared" si="11"/>
        <v>0</v>
      </c>
      <c r="Q41" s="744"/>
    </row>
    <row r="42" spans="1:17" ht="17.25" customHeight="1">
      <c r="A42" s="254"/>
      <c r="B42" s="299" t="s">
        <v>165</v>
      </c>
      <c r="C42" s="298"/>
      <c r="D42" s="118"/>
      <c r="E42" s="118"/>
      <c r="F42" s="305"/>
      <c r="G42" s="407"/>
      <c r="H42" s="410"/>
      <c r="I42" s="307"/>
      <c r="J42" s="307"/>
      <c r="K42" s="307"/>
      <c r="L42" s="309"/>
      <c r="M42" s="307"/>
      <c r="N42" s="307"/>
      <c r="O42" s="307"/>
      <c r="P42" s="307"/>
      <c r="Q42" s="463"/>
    </row>
    <row r="43" spans="2:17" ht="19.5" customHeight="1">
      <c r="B43" s="299" t="s">
        <v>38</v>
      </c>
      <c r="C43" s="298"/>
      <c r="D43" s="118"/>
      <c r="E43" s="118"/>
      <c r="F43" s="305"/>
      <c r="G43" s="407"/>
      <c r="H43" s="410"/>
      <c r="I43" s="307"/>
      <c r="J43" s="307"/>
      <c r="K43" s="307"/>
      <c r="L43" s="309"/>
      <c r="M43" s="307"/>
      <c r="N43" s="307"/>
      <c r="O43" s="307"/>
      <c r="P43" s="307"/>
      <c r="Q43" s="463"/>
    </row>
    <row r="44" spans="1:17" ht="22.5" customHeight="1">
      <c r="A44" s="254">
        <v>30</v>
      </c>
      <c r="B44" s="297" t="s">
        <v>166</v>
      </c>
      <c r="C44" s="298">
        <v>5128435</v>
      </c>
      <c r="D44" s="118" t="s">
        <v>12</v>
      </c>
      <c r="E44" s="90" t="s">
        <v>338</v>
      </c>
      <c r="F44" s="305">
        <v>800</v>
      </c>
      <c r="G44" s="326">
        <v>289</v>
      </c>
      <c r="H44" s="327">
        <v>174</v>
      </c>
      <c r="I44" s="307">
        <f>G44-H44</f>
        <v>115</v>
      </c>
      <c r="J44" s="307">
        <f>$F44*I44</f>
        <v>92000</v>
      </c>
      <c r="K44" s="307">
        <f>J44/1000000</f>
        <v>0.092</v>
      </c>
      <c r="L44" s="326">
        <v>8921</v>
      </c>
      <c r="M44" s="327">
        <v>8921</v>
      </c>
      <c r="N44" s="307">
        <f>L44-M44</f>
        <v>0</v>
      </c>
      <c r="O44" s="307">
        <f>$F44*N44</f>
        <v>0</v>
      </c>
      <c r="P44" s="307">
        <f>O44/1000000</f>
        <v>0</v>
      </c>
      <c r="Q44" s="463"/>
    </row>
    <row r="45" spans="1:17" ht="18.75" customHeight="1">
      <c r="A45" s="254"/>
      <c r="B45" s="268" t="s">
        <v>167</v>
      </c>
      <c r="C45" s="298"/>
      <c r="D45" s="78"/>
      <c r="E45" s="78"/>
      <c r="F45" s="305"/>
      <c r="G45" s="407"/>
      <c r="H45" s="410"/>
      <c r="I45" s="307"/>
      <c r="J45" s="307"/>
      <c r="K45" s="307"/>
      <c r="L45" s="309"/>
      <c r="M45" s="307"/>
      <c r="N45" s="307"/>
      <c r="O45" s="307"/>
      <c r="P45" s="307"/>
      <c r="Q45" s="463"/>
    </row>
    <row r="46" spans="1:17" ht="22.5" customHeight="1">
      <c r="A46" s="254">
        <v>31</v>
      </c>
      <c r="B46" s="270" t="s">
        <v>15</v>
      </c>
      <c r="C46" s="298">
        <v>5269210</v>
      </c>
      <c r="D46" s="78" t="s">
        <v>12</v>
      </c>
      <c r="E46" s="90" t="s">
        <v>338</v>
      </c>
      <c r="F46" s="305">
        <v>-1000</v>
      </c>
      <c r="G46" s="326">
        <v>977189</v>
      </c>
      <c r="H46" s="263">
        <v>977730</v>
      </c>
      <c r="I46" s="307">
        <f>G46-H46</f>
        <v>-541</v>
      </c>
      <c r="J46" s="307">
        <f>$F46*I46</f>
        <v>541000</v>
      </c>
      <c r="K46" s="307">
        <f>J46/1000000</f>
        <v>0.541</v>
      </c>
      <c r="L46" s="326">
        <v>968992</v>
      </c>
      <c r="M46" s="263">
        <v>968992</v>
      </c>
      <c r="N46" s="307">
        <f>L46-M46</f>
        <v>0</v>
      </c>
      <c r="O46" s="307">
        <f>$F46*N46</f>
        <v>0</v>
      </c>
      <c r="P46" s="307">
        <f>O46/1000000</f>
        <v>0</v>
      </c>
      <c r="Q46" s="463"/>
    </row>
    <row r="47" spans="1:17" ht="22.5" customHeight="1">
      <c r="A47" s="254">
        <v>32</v>
      </c>
      <c r="B47" s="297" t="s">
        <v>16</v>
      </c>
      <c r="C47" s="298">
        <v>5269211</v>
      </c>
      <c r="D47" s="118" t="s">
        <v>12</v>
      </c>
      <c r="E47" s="90" t="s">
        <v>338</v>
      </c>
      <c r="F47" s="305">
        <v>-1000</v>
      </c>
      <c r="G47" s="326">
        <v>991515</v>
      </c>
      <c r="H47" s="263">
        <v>991515</v>
      </c>
      <c r="I47" s="307">
        <f>G47-H47</f>
        <v>0</v>
      </c>
      <c r="J47" s="307">
        <f>$F47*I47</f>
        <v>0</v>
      </c>
      <c r="K47" s="307">
        <f>J47/1000000</f>
        <v>0</v>
      </c>
      <c r="L47" s="326">
        <v>985938</v>
      </c>
      <c r="M47" s="263">
        <v>985938</v>
      </c>
      <c r="N47" s="307">
        <f>L47-M47</f>
        <v>0</v>
      </c>
      <c r="O47" s="307">
        <f>$F47*N47</f>
        <v>0</v>
      </c>
      <c r="P47" s="307">
        <f>O47/1000000</f>
        <v>0</v>
      </c>
      <c r="Q47" s="701"/>
    </row>
    <row r="48" spans="1:17" ht="22.5" customHeight="1">
      <c r="A48" s="254">
        <v>33</v>
      </c>
      <c r="B48" s="297" t="s">
        <v>17</v>
      </c>
      <c r="C48" s="298">
        <v>5269209</v>
      </c>
      <c r="D48" s="118" t="s">
        <v>12</v>
      </c>
      <c r="E48" s="90" t="s">
        <v>338</v>
      </c>
      <c r="F48" s="305">
        <v>-1000</v>
      </c>
      <c r="G48" s="326">
        <v>982538</v>
      </c>
      <c r="H48" s="263">
        <v>980531</v>
      </c>
      <c r="I48" s="307">
        <f>G48-H48</f>
        <v>2007</v>
      </c>
      <c r="J48" s="307">
        <f>$F48*I48</f>
        <v>-2007000</v>
      </c>
      <c r="K48" s="307">
        <f>J48/1000000</f>
        <v>-2.007</v>
      </c>
      <c r="L48" s="326">
        <v>993976</v>
      </c>
      <c r="M48" s="263">
        <v>993976</v>
      </c>
      <c r="N48" s="307">
        <f>L48-M48</f>
        <v>0</v>
      </c>
      <c r="O48" s="307">
        <f>$F48*N48</f>
        <v>0</v>
      </c>
      <c r="P48" s="307">
        <f>O48/1000000</f>
        <v>0</v>
      </c>
      <c r="Q48" s="701"/>
    </row>
    <row r="49" spans="2:17" ht="22.5" customHeight="1">
      <c r="B49" s="268" t="s">
        <v>466</v>
      </c>
      <c r="C49" s="298"/>
      <c r="D49" s="118"/>
      <c r="E49" s="90"/>
      <c r="F49" s="305"/>
      <c r="G49" s="326"/>
      <c r="H49" s="327"/>
      <c r="I49" s="307"/>
      <c r="J49" s="307"/>
      <c r="K49" s="307"/>
      <c r="L49" s="326"/>
      <c r="M49" s="327"/>
      <c r="N49" s="307"/>
      <c r="O49" s="307"/>
      <c r="P49" s="307"/>
      <c r="Q49" s="701"/>
    </row>
    <row r="50" spans="1:17" ht="22.5" customHeight="1">
      <c r="A50" s="254">
        <v>34</v>
      </c>
      <c r="B50" s="270" t="s">
        <v>460</v>
      </c>
      <c r="C50" s="298">
        <v>5128460</v>
      </c>
      <c r="D50" s="78" t="s">
        <v>12</v>
      </c>
      <c r="E50" s="90" t="s">
        <v>338</v>
      </c>
      <c r="F50" s="305">
        <v>-800</v>
      </c>
      <c r="G50" s="326">
        <v>891</v>
      </c>
      <c r="H50" s="327">
        <v>0</v>
      </c>
      <c r="I50" s="307">
        <f>G50-H50</f>
        <v>891</v>
      </c>
      <c r="J50" s="307">
        <f>$F50*I50</f>
        <v>-712800</v>
      </c>
      <c r="K50" s="307">
        <f>J50/1000000</f>
        <v>-0.7128</v>
      </c>
      <c r="L50" s="326">
        <v>0</v>
      </c>
      <c r="M50" s="327">
        <v>0</v>
      </c>
      <c r="N50" s="307">
        <f>L50-M50</f>
        <v>0</v>
      </c>
      <c r="O50" s="307">
        <f>$F50*N50</f>
        <v>0</v>
      </c>
      <c r="P50" s="307">
        <f>O50/1000000</f>
        <v>0</v>
      </c>
      <c r="Q50" s="701"/>
    </row>
    <row r="51" spans="1:17" ht="22.5" customHeight="1">
      <c r="A51" s="254">
        <v>35</v>
      </c>
      <c r="B51" s="270" t="s">
        <v>461</v>
      </c>
      <c r="C51" s="298">
        <v>5295149</v>
      </c>
      <c r="D51" s="78" t="s">
        <v>12</v>
      </c>
      <c r="E51" s="90" t="s">
        <v>338</v>
      </c>
      <c r="F51" s="305">
        <v>-1600</v>
      </c>
      <c r="G51" s="326">
        <v>953</v>
      </c>
      <c r="H51" s="327">
        <v>180</v>
      </c>
      <c r="I51" s="307">
        <f>G51-H51</f>
        <v>773</v>
      </c>
      <c r="J51" s="307">
        <f>$F51*I51</f>
        <v>-1236800</v>
      </c>
      <c r="K51" s="307">
        <f>J51/1000000</f>
        <v>-1.2368</v>
      </c>
      <c r="L51" s="326">
        <v>0</v>
      </c>
      <c r="M51" s="327">
        <v>0</v>
      </c>
      <c r="N51" s="307">
        <f>L51-M51</f>
        <v>0</v>
      </c>
      <c r="O51" s="307">
        <f>$F51*N51</f>
        <v>0</v>
      </c>
      <c r="P51" s="307">
        <f>O51/1000000</f>
        <v>0</v>
      </c>
      <c r="Q51" s="701"/>
    </row>
    <row r="52" spans="2:17" ht="18.75" customHeight="1">
      <c r="B52" s="299" t="s">
        <v>168</v>
      </c>
      <c r="C52" s="298"/>
      <c r="D52" s="118"/>
      <c r="E52" s="118"/>
      <c r="F52" s="303"/>
      <c r="G52" s="407"/>
      <c r="H52" s="410"/>
      <c r="I52" s="307"/>
      <c r="J52" s="307"/>
      <c r="K52" s="307"/>
      <c r="L52" s="309"/>
      <c r="M52" s="307"/>
      <c r="N52" s="307"/>
      <c r="O52" s="307"/>
      <c r="P52" s="307"/>
      <c r="Q52" s="463"/>
    </row>
    <row r="53" spans="1:17" ht="22.5" customHeight="1">
      <c r="A53" s="254">
        <v>36</v>
      </c>
      <c r="B53" s="297" t="s">
        <v>415</v>
      </c>
      <c r="C53" s="298">
        <v>4865010</v>
      </c>
      <c r="D53" s="118" t="s">
        <v>12</v>
      </c>
      <c r="E53" s="90" t="s">
        <v>338</v>
      </c>
      <c r="F53" s="305">
        <v>-1000</v>
      </c>
      <c r="G53" s="326">
        <v>996356</v>
      </c>
      <c r="H53" s="327">
        <v>996356</v>
      </c>
      <c r="I53" s="307">
        <f aca="true" t="shared" si="12" ref="I53:I58">G53-H53</f>
        <v>0</v>
      </c>
      <c r="J53" s="307">
        <f aca="true" t="shared" si="13" ref="J53:J58">$F53*I53</f>
        <v>0</v>
      </c>
      <c r="K53" s="307">
        <f aca="true" t="shared" si="14" ref="K53:K58">J53/1000000</f>
        <v>0</v>
      </c>
      <c r="L53" s="326">
        <v>995335</v>
      </c>
      <c r="M53" s="327">
        <v>995335</v>
      </c>
      <c r="N53" s="307">
        <f aca="true" t="shared" si="15" ref="N53:N58">L53-M53</f>
        <v>0</v>
      </c>
      <c r="O53" s="307">
        <f aca="true" t="shared" si="16" ref="O53:O58">$F53*N53</f>
        <v>0</v>
      </c>
      <c r="P53" s="307">
        <f aca="true" t="shared" si="17" ref="P53:P58">O53/1000000</f>
        <v>0</v>
      </c>
      <c r="Q53" s="463"/>
    </row>
    <row r="54" spans="1:17" ht="22.5" customHeight="1">
      <c r="A54" s="254">
        <v>37</v>
      </c>
      <c r="B54" s="297" t="s">
        <v>416</v>
      </c>
      <c r="C54" s="298">
        <v>4902567</v>
      </c>
      <c r="D54" s="118" t="s">
        <v>12</v>
      </c>
      <c r="E54" s="90" t="s">
        <v>338</v>
      </c>
      <c r="F54" s="305">
        <v>-1000</v>
      </c>
      <c r="G54" s="326">
        <v>360</v>
      </c>
      <c r="H54" s="327">
        <v>360</v>
      </c>
      <c r="I54" s="307">
        <f t="shared" si="12"/>
        <v>0</v>
      </c>
      <c r="J54" s="307">
        <f t="shared" si="13"/>
        <v>0</v>
      </c>
      <c r="K54" s="307">
        <f t="shared" si="14"/>
        <v>0</v>
      </c>
      <c r="L54" s="326">
        <v>996779</v>
      </c>
      <c r="M54" s="327">
        <v>996779</v>
      </c>
      <c r="N54" s="307">
        <f t="shared" si="15"/>
        <v>0</v>
      </c>
      <c r="O54" s="307">
        <f t="shared" si="16"/>
        <v>0</v>
      </c>
      <c r="P54" s="307">
        <f t="shared" si="17"/>
        <v>0</v>
      </c>
      <c r="Q54" s="463" t="s">
        <v>478</v>
      </c>
    </row>
    <row r="55" spans="1:17" ht="22.5" customHeight="1">
      <c r="A55" s="269"/>
      <c r="B55" s="297"/>
      <c r="C55" s="298">
        <v>5128458</v>
      </c>
      <c r="D55" s="118" t="s">
        <v>12</v>
      </c>
      <c r="E55" s="90" t="s">
        <v>338</v>
      </c>
      <c r="F55" s="305">
        <v>-500</v>
      </c>
      <c r="G55" s="326">
        <v>917</v>
      </c>
      <c r="H55" s="327">
        <v>0</v>
      </c>
      <c r="I55" s="307">
        <f t="shared" si="12"/>
        <v>917</v>
      </c>
      <c r="J55" s="307">
        <f t="shared" si="13"/>
        <v>-458500</v>
      </c>
      <c r="K55" s="307">
        <f t="shared" si="14"/>
        <v>-0.4585</v>
      </c>
      <c r="L55" s="326">
        <v>999985</v>
      </c>
      <c r="M55" s="327">
        <v>1000000</v>
      </c>
      <c r="N55" s="307">
        <f t="shared" si="15"/>
        <v>-15</v>
      </c>
      <c r="O55" s="307">
        <f t="shared" si="16"/>
        <v>7500</v>
      </c>
      <c r="P55" s="307">
        <f t="shared" si="17"/>
        <v>0.0075</v>
      </c>
      <c r="Q55" s="463" t="s">
        <v>472</v>
      </c>
    </row>
    <row r="56" spans="1:17" ht="22.5" customHeight="1">
      <c r="A56" s="269">
        <v>38</v>
      </c>
      <c r="B56" s="270" t="s">
        <v>417</v>
      </c>
      <c r="C56" s="298">
        <v>4864933</v>
      </c>
      <c r="D56" s="78" t="s">
        <v>12</v>
      </c>
      <c r="E56" s="90" t="s">
        <v>338</v>
      </c>
      <c r="F56" s="305">
        <v>-1000</v>
      </c>
      <c r="G56" s="326">
        <v>13243</v>
      </c>
      <c r="H56" s="327">
        <v>12156</v>
      </c>
      <c r="I56" s="307">
        <f t="shared" si="12"/>
        <v>1087</v>
      </c>
      <c r="J56" s="307">
        <f t="shared" si="13"/>
        <v>-1087000</v>
      </c>
      <c r="K56" s="307">
        <f t="shared" si="14"/>
        <v>-1.087</v>
      </c>
      <c r="L56" s="326">
        <v>33167</v>
      </c>
      <c r="M56" s="327">
        <v>33167</v>
      </c>
      <c r="N56" s="307">
        <f t="shared" si="15"/>
        <v>0</v>
      </c>
      <c r="O56" s="307">
        <f t="shared" si="16"/>
        <v>0</v>
      </c>
      <c r="P56" s="307">
        <f t="shared" si="17"/>
        <v>0</v>
      </c>
      <c r="Q56" s="463"/>
    </row>
    <row r="57" spans="1:17" ht="22.5" customHeight="1">
      <c r="A57" s="269">
        <v>39</v>
      </c>
      <c r="B57" s="297" t="s">
        <v>418</v>
      </c>
      <c r="C57" s="298">
        <v>4864904</v>
      </c>
      <c r="D57" s="118" t="s">
        <v>12</v>
      </c>
      <c r="E57" s="90" t="s">
        <v>338</v>
      </c>
      <c r="F57" s="305">
        <v>-1000</v>
      </c>
      <c r="G57" s="326">
        <v>996657</v>
      </c>
      <c r="H57" s="327">
        <v>996550</v>
      </c>
      <c r="I57" s="307">
        <f t="shared" si="12"/>
        <v>107</v>
      </c>
      <c r="J57" s="307">
        <f t="shared" si="13"/>
        <v>-107000</v>
      </c>
      <c r="K57" s="307">
        <f t="shared" si="14"/>
        <v>-0.107</v>
      </c>
      <c r="L57" s="326">
        <v>996219</v>
      </c>
      <c r="M57" s="327">
        <v>996219</v>
      </c>
      <c r="N57" s="307">
        <f t="shared" si="15"/>
        <v>0</v>
      </c>
      <c r="O57" s="307">
        <f t="shared" si="16"/>
        <v>0</v>
      </c>
      <c r="P57" s="307">
        <f t="shared" si="17"/>
        <v>0</v>
      </c>
      <c r="Q57" s="463"/>
    </row>
    <row r="58" spans="1:17" ht="22.5" customHeight="1">
      <c r="A58" s="269">
        <v>40</v>
      </c>
      <c r="B58" s="297" t="s">
        <v>419</v>
      </c>
      <c r="C58" s="298">
        <v>4864942</v>
      </c>
      <c r="D58" s="118" t="s">
        <v>12</v>
      </c>
      <c r="E58" s="90" t="s">
        <v>338</v>
      </c>
      <c r="F58" s="307">
        <v>-1000</v>
      </c>
      <c r="G58" s="326">
        <v>998362</v>
      </c>
      <c r="H58" s="327">
        <v>998423</v>
      </c>
      <c r="I58" s="307">
        <f t="shared" si="12"/>
        <v>-61</v>
      </c>
      <c r="J58" s="307">
        <f t="shared" si="13"/>
        <v>61000</v>
      </c>
      <c r="K58" s="307">
        <f t="shared" si="14"/>
        <v>0.061</v>
      </c>
      <c r="L58" s="326">
        <v>999746</v>
      </c>
      <c r="M58" s="327">
        <v>999746</v>
      </c>
      <c r="N58" s="307">
        <f t="shared" si="15"/>
        <v>0</v>
      </c>
      <c r="O58" s="307">
        <f t="shared" si="16"/>
        <v>0</v>
      </c>
      <c r="P58" s="307">
        <f t="shared" si="17"/>
        <v>0</v>
      </c>
      <c r="Q58" s="463"/>
    </row>
    <row r="59" spans="1:17" ht="18" customHeight="1" thickBot="1">
      <c r="A59" s="384" t="s">
        <v>327</v>
      </c>
      <c r="B59" s="300"/>
      <c r="C59" s="301"/>
      <c r="D59" s="246"/>
      <c r="E59" s="247"/>
      <c r="F59" s="305"/>
      <c r="G59" s="408"/>
      <c r="H59" s="409"/>
      <c r="I59" s="311"/>
      <c r="J59" s="311"/>
      <c r="K59" s="311"/>
      <c r="L59" s="311"/>
      <c r="M59" s="311"/>
      <c r="N59" s="311"/>
      <c r="O59" s="311"/>
      <c r="P59" s="584" t="str">
        <f>NDPL!$Q$1</f>
        <v>NOVEMBER-2018</v>
      </c>
      <c r="Q59" s="584"/>
    </row>
    <row r="60" spans="1:17" ht="19.5" customHeight="1" thickTop="1">
      <c r="A60" s="265"/>
      <c r="B60" s="268" t="s">
        <v>169</v>
      </c>
      <c r="C60" s="298"/>
      <c r="D60" s="78"/>
      <c r="E60" s="78"/>
      <c r="F60" s="397"/>
      <c r="G60" s="407"/>
      <c r="H60" s="410"/>
      <c r="I60" s="307"/>
      <c r="J60" s="307"/>
      <c r="K60" s="307"/>
      <c r="L60" s="309"/>
      <c r="M60" s="307"/>
      <c r="N60" s="307"/>
      <c r="O60" s="307"/>
      <c r="P60" s="307"/>
      <c r="Q60" s="450"/>
    </row>
    <row r="61" spans="1:17" ht="15" customHeight="1">
      <c r="A61" s="254">
        <v>41</v>
      </c>
      <c r="B61" s="297" t="s">
        <v>15</v>
      </c>
      <c r="C61" s="298">
        <v>4864962</v>
      </c>
      <c r="D61" s="118" t="s">
        <v>12</v>
      </c>
      <c r="E61" s="90" t="s">
        <v>338</v>
      </c>
      <c r="F61" s="305">
        <v>-1000</v>
      </c>
      <c r="G61" s="326">
        <v>15300</v>
      </c>
      <c r="H61" s="327">
        <v>12505</v>
      </c>
      <c r="I61" s="307">
        <f>G61-H61</f>
        <v>2795</v>
      </c>
      <c r="J61" s="307">
        <f>$F61*I61</f>
        <v>-2795000</v>
      </c>
      <c r="K61" s="307">
        <f>J61/1000000</f>
        <v>-2.795</v>
      </c>
      <c r="L61" s="326">
        <v>999885</v>
      </c>
      <c r="M61" s="327">
        <v>999885</v>
      </c>
      <c r="N61" s="307">
        <f>L61-M61</f>
        <v>0</v>
      </c>
      <c r="O61" s="307">
        <f>$F61*N61</f>
        <v>0</v>
      </c>
      <c r="P61" s="307">
        <f>O61/1000000</f>
        <v>0</v>
      </c>
      <c r="Q61" s="462"/>
    </row>
    <row r="62" spans="1:17" ht="16.5" customHeight="1">
      <c r="A62" s="254">
        <v>42</v>
      </c>
      <c r="B62" s="297" t="s">
        <v>16</v>
      </c>
      <c r="C62" s="298">
        <v>5128455</v>
      </c>
      <c r="D62" s="118" t="s">
        <v>12</v>
      </c>
      <c r="E62" s="90" t="s">
        <v>338</v>
      </c>
      <c r="F62" s="305">
        <v>-500</v>
      </c>
      <c r="G62" s="326">
        <v>16883</v>
      </c>
      <c r="H62" s="327">
        <v>16883</v>
      </c>
      <c r="I62" s="307">
        <f>G62-H62</f>
        <v>0</v>
      </c>
      <c r="J62" s="307">
        <f>$F62*I62</f>
        <v>0</v>
      </c>
      <c r="K62" s="307">
        <f>J62/1000000</f>
        <v>0</v>
      </c>
      <c r="L62" s="326">
        <v>997291</v>
      </c>
      <c r="M62" s="327">
        <v>997291</v>
      </c>
      <c r="N62" s="307">
        <f>L62-M62</f>
        <v>0</v>
      </c>
      <c r="O62" s="307">
        <f>$F62*N62</f>
        <v>0</v>
      </c>
      <c r="P62" s="307">
        <f>O62/1000000</f>
        <v>0</v>
      </c>
      <c r="Q62" s="450"/>
    </row>
    <row r="63" spans="1:17" ht="16.5" customHeight="1">
      <c r="A63" s="254"/>
      <c r="B63" s="297"/>
      <c r="C63" s="298"/>
      <c r="D63" s="118"/>
      <c r="E63" s="90"/>
      <c r="F63" s="305"/>
      <c r="G63" s="326"/>
      <c r="H63" s="327"/>
      <c r="I63" s="307"/>
      <c r="J63" s="307"/>
      <c r="K63" s="307">
        <f>K64/9</f>
        <v>-0.08455555555555555</v>
      </c>
      <c r="L63" s="326"/>
      <c r="M63" s="327"/>
      <c r="N63" s="307"/>
      <c r="O63" s="307"/>
      <c r="P63" s="307">
        <f>P64/9</f>
        <v>0.0025555555555555557</v>
      </c>
      <c r="Q63" s="450"/>
    </row>
    <row r="64" spans="1:17" ht="16.5" customHeight="1">
      <c r="A64" s="254"/>
      <c r="B64" s="297"/>
      <c r="C64" s="298">
        <v>4865038</v>
      </c>
      <c r="D64" s="118" t="s">
        <v>12</v>
      </c>
      <c r="E64" s="90" t="s">
        <v>338</v>
      </c>
      <c r="F64" s="305">
        <v>-1000</v>
      </c>
      <c r="G64" s="326">
        <v>761</v>
      </c>
      <c r="H64" s="327">
        <v>0</v>
      </c>
      <c r="I64" s="307">
        <f>G64-H64</f>
        <v>761</v>
      </c>
      <c r="J64" s="307">
        <f>$F64*I64</f>
        <v>-761000</v>
      </c>
      <c r="K64" s="307">
        <f>J64/1000000</f>
        <v>-0.761</v>
      </c>
      <c r="L64" s="326">
        <v>999977</v>
      </c>
      <c r="M64" s="327">
        <v>1000000</v>
      </c>
      <c r="N64" s="307">
        <f>L64-M64</f>
        <v>-23</v>
      </c>
      <c r="O64" s="307">
        <f>$F64*N64</f>
        <v>23000</v>
      </c>
      <c r="P64" s="307">
        <f>O64/1000000</f>
        <v>0.023</v>
      </c>
      <c r="Q64" s="450" t="s">
        <v>471</v>
      </c>
    </row>
    <row r="65" spans="1:17" ht="15.75" customHeight="1">
      <c r="A65" s="254">
        <v>43</v>
      </c>
      <c r="B65" s="297" t="s">
        <v>17</v>
      </c>
      <c r="C65" s="298">
        <v>4864979</v>
      </c>
      <c r="D65" s="118" t="s">
        <v>12</v>
      </c>
      <c r="E65" s="90" t="s">
        <v>338</v>
      </c>
      <c r="F65" s="305">
        <v>-2000</v>
      </c>
      <c r="G65" s="326">
        <v>52926</v>
      </c>
      <c r="H65" s="327">
        <v>52926</v>
      </c>
      <c r="I65" s="307">
        <f>G65-H65</f>
        <v>0</v>
      </c>
      <c r="J65" s="307">
        <f>$F65*I65</f>
        <v>0</v>
      </c>
      <c r="K65" s="307">
        <f>J65/1000000</f>
        <v>0</v>
      </c>
      <c r="L65" s="326">
        <v>969570</v>
      </c>
      <c r="M65" s="327">
        <v>969570</v>
      </c>
      <c r="N65" s="307">
        <f>L65-M65</f>
        <v>0</v>
      </c>
      <c r="O65" s="307">
        <f>$F65*N65</f>
        <v>0</v>
      </c>
      <c r="P65" s="307">
        <f>O65/1000000</f>
        <v>0</v>
      </c>
      <c r="Q65" s="479"/>
    </row>
    <row r="66" spans="1:17" ht="13.5" customHeight="1">
      <c r="A66" s="254"/>
      <c r="B66" s="299" t="s">
        <v>170</v>
      </c>
      <c r="C66" s="298"/>
      <c r="D66" s="118"/>
      <c r="E66" s="118"/>
      <c r="F66" s="305"/>
      <c r="G66" s="407"/>
      <c r="H66" s="410"/>
      <c r="I66" s="307"/>
      <c r="J66" s="307"/>
      <c r="K66" s="307"/>
      <c r="L66" s="309"/>
      <c r="M66" s="307"/>
      <c r="N66" s="307"/>
      <c r="O66" s="307"/>
      <c r="P66" s="307"/>
      <c r="Q66" s="450"/>
    </row>
    <row r="67" spans="1:17" ht="15" customHeight="1">
      <c r="A67" s="254">
        <v>44</v>
      </c>
      <c r="B67" s="297" t="s">
        <v>15</v>
      </c>
      <c r="C67" s="298">
        <v>4865018</v>
      </c>
      <c r="D67" s="118" t="s">
        <v>12</v>
      </c>
      <c r="E67" s="90" t="s">
        <v>338</v>
      </c>
      <c r="F67" s="305">
        <v>-1000</v>
      </c>
      <c r="G67" s="326">
        <v>4748</v>
      </c>
      <c r="H67" s="263">
        <v>3452</v>
      </c>
      <c r="I67" s="307">
        <f>G67-H67</f>
        <v>1296</v>
      </c>
      <c r="J67" s="307">
        <f>$F67*I67</f>
        <v>-1296000</v>
      </c>
      <c r="K67" s="307">
        <f>J67/1000000</f>
        <v>-1.296</v>
      </c>
      <c r="L67" s="326">
        <v>999354</v>
      </c>
      <c r="M67" s="263">
        <v>999354</v>
      </c>
      <c r="N67" s="307">
        <f>L67-M67</f>
        <v>0</v>
      </c>
      <c r="O67" s="307">
        <f>$F67*N67</f>
        <v>0</v>
      </c>
      <c r="P67" s="307">
        <f>O67/1000000</f>
        <v>0</v>
      </c>
      <c r="Q67" s="450"/>
    </row>
    <row r="68" spans="1:17" ht="17.25" customHeight="1">
      <c r="A68" s="254">
        <v>45</v>
      </c>
      <c r="B68" s="297" t="s">
        <v>16</v>
      </c>
      <c r="C68" s="298">
        <v>4864967</v>
      </c>
      <c r="D68" s="118" t="s">
        <v>12</v>
      </c>
      <c r="E68" s="90" t="s">
        <v>338</v>
      </c>
      <c r="F68" s="305">
        <v>-1000</v>
      </c>
      <c r="G68" s="326">
        <v>994041</v>
      </c>
      <c r="H68" s="263">
        <v>993259</v>
      </c>
      <c r="I68" s="307">
        <f>G68-H68</f>
        <v>782</v>
      </c>
      <c r="J68" s="307">
        <f>$F68*I68</f>
        <v>-782000</v>
      </c>
      <c r="K68" s="307">
        <f>J68/1000000</f>
        <v>-0.782</v>
      </c>
      <c r="L68" s="326">
        <v>926352</v>
      </c>
      <c r="M68" s="263">
        <v>926352</v>
      </c>
      <c r="N68" s="307">
        <f>L68-M68</f>
        <v>0</v>
      </c>
      <c r="O68" s="307">
        <f>$F68*N68</f>
        <v>0</v>
      </c>
      <c r="P68" s="307">
        <f>O68/1000000</f>
        <v>0</v>
      </c>
      <c r="Q68" s="450"/>
    </row>
    <row r="69" spans="1:17" ht="17.25" customHeight="1">
      <c r="A69" s="254">
        <v>46</v>
      </c>
      <c r="B69" s="297" t="s">
        <v>17</v>
      </c>
      <c r="C69" s="298">
        <v>5295144</v>
      </c>
      <c r="D69" s="118" t="s">
        <v>12</v>
      </c>
      <c r="E69" s="90" t="s">
        <v>338</v>
      </c>
      <c r="F69" s="305">
        <v>-1000</v>
      </c>
      <c r="G69" s="326">
        <v>5195</v>
      </c>
      <c r="H69" s="263">
        <v>3739</v>
      </c>
      <c r="I69" s="307">
        <f>G69-H69</f>
        <v>1456</v>
      </c>
      <c r="J69" s="307">
        <f>$F69*I69</f>
        <v>-1456000</v>
      </c>
      <c r="K69" s="307">
        <f>J69/1000000</f>
        <v>-1.456</v>
      </c>
      <c r="L69" s="326">
        <v>9364</v>
      </c>
      <c r="M69" s="263">
        <v>9364</v>
      </c>
      <c r="N69" s="307">
        <f>L69-M69</f>
        <v>0</v>
      </c>
      <c r="O69" s="307">
        <f>$F69*N69</f>
        <v>0</v>
      </c>
      <c r="P69" s="307">
        <f>O69/1000000</f>
        <v>0</v>
      </c>
      <c r="Q69" s="462"/>
    </row>
    <row r="70" spans="1:17" ht="17.25" customHeight="1">
      <c r="A70" s="254">
        <v>47</v>
      </c>
      <c r="B70" s="297" t="s">
        <v>162</v>
      </c>
      <c r="C70" s="298">
        <v>4864964</v>
      </c>
      <c r="D70" s="118" t="s">
        <v>12</v>
      </c>
      <c r="E70" s="90" t="s">
        <v>338</v>
      </c>
      <c r="F70" s="305">
        <v>-2000</v>
      </c>
      <c r="G70" s="326">
        <v>1442</v>
      </c>
      <c r="H70" s="263">
        <v>1313</v>
      </c>
      <c r="I70" s="327">
        <f>G70-H70</f>
        <v>129</v>
      </c>
      <c r="J70" s="327">
        <f>$F70*I70</f>
        <v>-258000</v>
      </c>
      <c r="K70" s="327">
        <f>J70/1000000</f>
        <v>-0.258</v>
      </c>
      <c r="L70" s="326">
        <v>996535</v>
      </c>
      <c r="M70" s="263">
        <v>996535</v>
      </c>
      <c r="N70" s="327">
        <f>L70-M70</f>
        <v>0</v>
      </c>
      <c r="O70" s="327">
        <f>$F70*N70</f>
        <v>0</v>
      </c>
      <c r="P70" s="327">
        <f>O70/1000000</f>
        <v>0</v>
      </c>
      <c r="Q70" s="480"/>
    </row>
    <row r="71" spans="1:17" ht="17.25" customHeight="1">
      <c r="A71" s="254"/>
      <c r="B71" s="299" t="s">
        <v>116</v>
      </c>
      <c r="C71" s="298"/>
      <c r="D71" s="118"/>
      <c r="E71" s="90"/>
      <c r="F71" s="303"/>
      <c r="G71" s="407"/>
      <c r="H71" s="410"/>
      <c r="I71" s="307"/>
      <c r="J71" s="307"/>
      <c r="K71" s="307"/>
      <c r="L71" s="309"/>
      <c r="M71" s="307"/>
      <c r="N71" s="307"/>
      <c r="O71" s="307"/>
      <c r="P71" s="307"/>
      <c r="Q71" s="450"/>
    </row>
    <row r="72" spans="1:17" ht="15.75" customHeight="1">
      <c r="A72" s="254">
        <v>48</v>
      </c>
      <c r="B72" s="297" t="s">
        <v>358</v>
      </c>
      <c r="C72" s="298">
        <v>5128461</v>
      </c>
      <c r="D72" s="118" t="s">
        <v>12</v>
      </c>
      <c r="E72" s="90" t="s">
        <v>338</v>
      </c>
      <c r="F72" s="303">
        <v>-1000</v>
      </c>
      <c r="G72" s="326">
        <v>10679</v>
      </c>
      <c r="H72" s="327">
        <v>4674</v>
      </c>
      <c r="I72" s="307">
        <f>G72-H72</f>
        <v>6005</v>
      </c>
      <c r="J72" s="307">
        <f>$F72*I72</f>
        <v>-6005000</v>
      </c>
      <c r="K72" s="307">
        <f>J72/1000000</f>
        <v>-6.005</v>
      </c>
      <c r="L72" s="326">
        <v>997817</v>
      </c>
      <c r="M72" s="327">
        <v>997817</v>
      </c>
      <c r="N72" s="307">
        <f>L72-M72</f>
        <v>0</v>
      </c>
      <c r="O72" s="307">
        <f>$F72*N72</f>
        <v>0</v>
      </c>
      <c r="P72" s="307">
        <f>O72/1000000</f>
        <v>0</v>
      </c>
      <c r="Q72" s="451"/>
    </row>
    <row r="73" spans="1:17" ht="17.25" customHeight="1">
      <c r="A73" s="254">
        <v>49</v>
      </c>
      <c r="B73" s="297" t="s">
        <v>172</v>
      </c>
      <c r="C73" s="298">
        <v>4865003</v>
      </c>
      <c r="D73" s="118" t="s">
        <v>12</v>
      </c>
      <c r="E73" s="90" t="s">
        <v>338</v>
      </c>
      <c r="F73" s="702">
        <v>-2000</v>
      </c>
      <c r="G73" s="326">
        <v>7920</v>
      </c>
      <c r="H73" s="327">
        <v>7934</v>
      </c>
      <c r="I73" s="307">
        <f>G73-H73</f>
        <v>-14</v>
      </c>
      <c r="J73" s="307">
        <f>$F73*I73</f>
        <v>28000</v>
      </c>
      <c r="K73" s="307">
        <f>J73/1000000</f>
        <v>0.028</v>
      </c>
      <c r="L73" s="326">
        <v>999440</v>
      </c>
      <c r="M73" s="327">
        <v>999440</v>
      </c>
      <c r="N73" s="307">
        <f>L73-M73</f>
        <v>0</v>
      </c>
      <c r="O73" s="307">
        <f>$F73*N73</f>
        <v>0</v>
      </c>
      <c r="P73" s="307">
        <f>O73/1000000</f>
        <v>0</v>
      </c>
      <c r="Q73" s="450"/>
    </row>
    <row r="74" spans="2:17" ht="18.75" customHeight="1">
      <c r="B74" s="299" t="s">
        <v>360</v>
      </c>
      <c r="C74" s="298"/>
      <c r="D74" s="118"/>
      <c r="E74" s="90"/>
      <c r="F74" s="303"/>
      <c r="G74" s="407"/>
      <c r="H74" s="410"/>
      <c r="I74" s="307"/>
      <c r="J74" s="307"/>
      <c r="K74" s="307"/>
      <c r="L74" s="309"/>
      <c r="M74" s="307"/>
      <c r="N74" s="307"/>
      <c r="O74" s="307"/>
      <c r="P74" s="307"/>
      <c r="Q74" s="450"/>
    </row>
    <row r="75" spans="1:17" ht="21" customHeight="1">
      <c r="A75" s="254">
        <v>50</v>
      </c>
      <c r="B75" s="297" t="s">
        <v>358</v>
      </c>
      <c r="C75" s="298">
        <v>4865024</v>
      </c>
      <c r="D75" s="118" t="s">
        <v>12</v>
      </c>
      <c r="E75" s="90" t="s">
        <v>338</v>
      </c>
      <c r="F75" s="398">
        <v>-2000</v>
      </c>
      <c r="G75" s="326">
        <v>7169</v>
      </c>
      <c r="H75" s="327">
        <v>6883</v>
      </c>
      <c r="I75" s="307">
        <f>G75-H75</f>
        <v>286</v>
      </c>
      <c r="J75" s="307">
        <f>$F75*I75</f>
        <v>-572000</v>
      </c>
      <c r="K75" s="307">
        <f>J75/1000000</f>
        <v>-0.572</v>
      </c>
      <c r="L75" s="326">
        <v>2310</v>
      </c>
      <c r="M75" s="327">
        <v>2310</v>
      </c>
      <c r="N75" s="307">
        <f>L75-M75</f>
        <v>0</v>
      </c>
      <c r="O75" s="307">
        <f>$F75*N75</f>
        <v>0</v>
      </c>
      <c r="P75" s="307">
        <f>O75/1000000</f>
        <v>0</v>
      </c>
      <c r="Q75" s="450"/>
    </row>
    <row r="76" spans="1:17" ht="21" customHeight="1">
      <c r="A76" s="254">
        <v>51</v>
      </c>
      <c r="B76" s="297" t="s">
        <v>172</v>
      </c>
      <c r="C76" s="298">
        <v>4864920</v>
      </c>
      <c r="D76" s="118" t="s">
        <v>12</v>
      </c>
      <c r="E76" s="90" t="s">
        <v>338</v>
      </c>
      <c r="F76" s="398">
        <v>-2000</v>
      </c>
      <c r="G76" s="326">
        <v>3849</v>
      </c>
      <c r="H76" s="327">
        <v>3587</v>
      </c>
      <c r="I76" s="307">
        <f>G76-H76</f>
        <v>262</v>
      </c>
      <c r="J76" s="307">
        <f>$F76*I76</f>
        <v>-524000</v>
      </c>
      <c r="K76" s="307">
        <f>J76/1000000</f>
        <v>-0.524</v>
      </c>
      <c r="L76" s="326">
        <v>1276</v>
      </c>
      <c r="M76" s="327">
        <v>1276</v>
      </c>
      <c r="N76" s="307">
        <f>L76-M76</f>
        <v>0</v>
      </c>
      <c r="O76" s="307">
        <f>$F76*N76</f>
        <v>0</v>
      </c>
      <c r="P76" s="307">
        <f>O76/1000000</f>
        <v>0</v>
      </c>
      <c r="Q76" s="450"/>
    </row>
    <row r="77" spans="2:17" ht="18" customHeight="1">
      <c r="B77" s="436" t="s">
        <v>366</v>
      </c>
      <c r="C77" s="298"/>
      <c r="D77" s="118"/>
      <c r="E77" s="90"/>
      <c r="F77" s="398"/>
      <c r="G77" s="326"/>
      <c r="H77" s="327"/>
      <c r="I77" s="307"/>
      <c r="J77" s="307"/>
      <c r="K77" s="307"/>
      <c r="L77" s="326"/>
      <c r="M77" s="327"/>
      <c r="N77" s="307"/>
      <c r="O77" s="307"/>
      <c r="P77" s="307"/>
      <c r="Q77" s="450"/>
    </row>
    <row r="78" spans="1:17" ht="21" customHeight="1">
      <c r="A78" s="254">
        <v>52</v>
      </c>
      <c r="B78" s="297" t="s">
        <v>358</v>
      </c>
      <c r="C78" s="298">
        <v>5128414</v>
      </c>
      <c r="D78" s="118" t="s">
        <v>12</v>
      </c>
      <c r="E78" s="90" t="s">
        <v>338</v>
      </c>
      <c r="F78" s="398">
        <v>-1000</v>
      </c>
      <c r="G78" s="326">
        <v>917541</v>
      </c>
      <c r="H78" s="327">
        <v>917437</v>
      </c>
      <c r="I78" s="307">
        <f>G78-H78</f>
        <v>104</v>
      </c>
      <c r="J78" s="307">
        <f>$F78*I78</f>
        <v>-104000</v>
      </c>
      <c r="K78" s="307">
        <f>J78/1000000</f>
        <v>-0.104</v>
      </c>
      <c r="L78" s="326">
        <v>981009</v>
      </c>
      <c r="M78" s="327">
        <v>981009</v>
      </c>
      <c r="N78" s="307">
        <f>L78-M78</f>
        <v>0</v>
      </c>
      <c r="O78" s="307">
        <f>$F78*N78</f>
        <v>0</v>
      </c>
      <c r="P78" s="307">
        <f>O78/1000000</f>
        <v>0</v>
      </c>
      <c r="Q78" s="450"/>
    </row>
    <row r="79" spans="1:17" ht="21" customHeight="1">
      <c r="A79" s="254">
        <v>53</v>
      </c>
      <c r="B79" s="297" t="s">
        <v>172</v>
      </c>
      <c r="C79" s="298">
        <v>4902504</v>
      </c>
      <c r="D79" s="118" t="s">
        <v>12</v>
      </c>
      <c r="E79" s="90" t="s">
        <v>338</v>
      </c>
      <c r="F79" s="398">
        <v>-1000</v>
      </c>
      <c r="G79" s="326">
        <v>102</v>
      </c>
      <c r="H79" s="327">
        <v>6</v>
      </c>
      <c r="I79" s="307">
        <f>G79-H79</f>
        <v>96</v>
      </c>
      <c r="J79" s="307">
        <f>$F79*I79</f>
        <v>-96000</v>
      </c>
      <c r="K79" s="307">
        <f>J79/1000000</f>
        <v>-0.096</v>
      </c>
      <c r="L79" s="326">
        <v>996478</v>
      </c>
      <c r="M79" s="327">
        <v>996478</v>
      </c>
      <c r="N79" s="307">
        <f>L79-M79</f>
        <v>0</v>
      </c>
      <c r="O79" s="307">
        <f>$F79*N79</f>
        <v>0</v>
      </c>
      <c r="P79" s="307">
        <f>O79/1000000</f>
        <v>0</v>
      </c>
      <c r="Q79" s="450"/>
    </row>
    <row r="80" spans="1:17" ht="21" customHeight="1">
      <c r="A80" s="254">
        <v>54</v>
      </c>
      <c r="B80" s="297" t="s">
        <v>423</v>
      </c>
      <c r="C80" s="298">
        <v>5128426</v>
      </c>
      <c r="D80" s="118" t="s">
        <v>12</v>
      </c>
      <c r="E80" s="90" t="s">
        <v>338</v>
      </c>
      <c r="F80" s="398">
        <v>-1000</v>
      </c>
      <c r="G80" s="326">
        <v>184</v>
      </c>
      <c r="H80" s="327">
        <v>445</v>
      </c>
      <c r="I80" s="307">
        <f>G80-H80</f>
        <v>-261</v>
      </c>
      <c r="J80" s="307">
        <f>$F80*I80</f>
        <v>261000</v>
      </c>
      <c r="K80" s="307">
        <f>J80/1000000</f>
        <v>0.261</v>
      </c>
      <c r="L80" s="326">
        <v>989284</v>
      </c>
      <c r="M80" s="327">
        <v>989284</v>
      </c>
      <c r="N80" s="307">
        <f>L80-M80</f>
        <v>0</v>
      </c>
      <c r="O80" s="307">
        <f>$F80*N80</f>
        <v>0</v>
      </c>
      <c r="P80" s="307">
        <f>O80/1000000</f>
        <v>0</v>
      </c>
      <c r="Q80" s="450"/>
    </row>
    <row r="81" spans="2:17" ht="21" customHeight="1">
      <c r="B81" s="436" t="s">
        <v>375</v>
      </c>
      <c r="C81" s="298"/>
      <c r="D81" s="118"/>
      <c r="E81" s="90"/>
      <c r="F81" s="398"/>
      <c r="G81" s="326"/>
      <c r="H81" s="327"/>
      <c r="I81" s="307"/>
      <c r="J81" s="307"/>
      <c r="K81" s="307"/>
      <c r="L81" s="326"/>
      <c r="M81" s="327"/>
      <c r="N81" s="307"/>
      <c r="O81" s="307"/>
      <c r="P81" s="307"/>
      <c r="Q81" s="450"/>
    </row>
    <row r="82" spans="1:17" ht="21" customHeight="1">
      <c r="A82" s="254">
        <v>55</v>
      </c>
      <c r="B82" s="297" t="s">
        <v>376</v>
      </c>
      <c r="C82" s="298">
        <v>5100228</v>
      </c>
      <c r="D82" s="118" t="s">
        <v>12</v>
      </c>
      <c r="E82" s="90" t="s">
        <v>338</v>
      </c>
      <c r="F82" s="398">
        <v>800</v>
      </c>
      <c r="G82" s="326">
        <v>993087</v>
      </c>
      <c r="H82" s="327">
        <v>993087</v>
      </c>
      <c r="I82" s="307">
        <f aca="true" t="shared" si="18" ref="I82:I87">G82-H82</f>
        <v>0</v>
      </c>
      <c r="J82" s="307">
        <f aca="true" t="shared" si="19" ref="J82:J87">$F82*I82</f>
        <v>0</v>
      </c>
      <c r="K82" s="307">
        <f aca="true" t="shared" si="20" ref="K82:K87">J82/1000000</f>
        <v>0</v>
      </c>
      <c r="L82" s="326">
        <v>993087</v>
      </c>
      <c r="M82" s="327">
        <v>993087</v>
      </c>
      <c r="N82" s="307">
        <f aca="true" t="shared" si="21" ref="N82:N87">L82-M82</f>
        <v>0</v>
      </c>
      <c r="O82" s="307">
        <f aca="true" t="shared" si="22" ref="O82:O87">$F82*N82</f>
        <v>0</v>
      </c>
      <c r="P82" s="307">
        <f aca="true" t="shared" si="23" ref="P82:P87">O82/1000000</f>
        <v>0</v>
      </c>
      <c r="Q82" s="450"/>
    </row>
    <row r="83" spans="1:17" ht="21" customHeight="1">
      <c r="A83" s="254">
        <v>56</v>
      </c>
      <c r="B83" s="347" t="s">
        <v>377</v>
      </c>
      <c r="C83" s="298">
        <v>4865026</v>
      </c>
      <c r="D83" s="118" t="s">
        <v>12</v>
      </c>
      <c r="E83" s="90" t="s">
        <v>338</v>
      </c>
      <c r="F83" s="398">
        <v>800</v>
      </c>
      <c r="G83" s="326">
        <v>995815</v>
      </c>
      <c r="H83" s="327">
        <v>996828</v>
      </c>
      <c r="I83" s="307">
        <f t="shared" si="18"/>
        <v>-1013</v>
      </c>
      <c r="J83" s="307">
        <f t="shared" si="19"/>
        <v>-810400</v>
      </c>
      <c r="K83" s="307">
        <f t="shared" si="20"/>
        <v>-0.8104</v>
      </c>
      <c r="L83" s="326">
        <v>414</v>
      </c>
      <c r="M83" s="327">
        <v>414</v>
      </c>
      <c r="N83" s="307">
        <f t="shared" si="21"/>
        <v>0</v>
      </c>
      <c r="O83" s="307">
        <f t="shared" si="22"/>
        <v>0</v>
      </c>
      <c r="P83" s="307">
        <f t="shared" si="23"/>
        <v>0</v>
      </c>
      <c r="Q83" s="450"/>
    </row>
    <row r="84" spans="1:17" ht="21" customHeight="1">
      <c r="A84" s="254">
        <v>57</v>
      </c>
      <c r="B84" s="297" t="s">
        <v>352</v>
      </c>
      <c r="C84" s="298">
        <v>5100233</v>
      </c>
      <c r="D84" s="118" t="s">
        <v>12</v>
      </c>
      <c r="E84" s="90" t="s">
        <v>338</v>
      </c>
      <c r="F84" s="398">
        <v>800</v>
      </c>
      <c r="G84" s="326">
        <v>980046</v>
      </c>
      <c r="H84" s="327">
        <v>980715</v>
      </c>
      <c r="I84" s="307">
        <f t="shared" si="18"/>
        <v>-669</v>
      </c>
      <c r="J84" s="307">
        <f t="shared" si="19"/>
        <v>-535200</v>
      </c>
      <c r="K84" s="307">
        <f t="shared" si="20"/>
        <v>-0.5352</v>
      </c>
      <c r="L84" s="326">
        <v>999839</v>
      </c>
      <c r="M84" s="327">
        <v>999839</v>
      </c>
      <c r="N84" s="307">
        <f t="shared" si="21"/>
        <v>0</v>
      </c>
      <c r="O84" s="307">
        <f t="shared" si="22"/>
        <v>0</v>
      </c>
      <c r="P84" s="307">
        <f t="shared" si="23"/>
        <v>0</v>
      </c>
      <c r="Q84" s="450"/>
    </row>
    <row r="85" spans="1:17" ht="21" customHeight="1">
      <c r="A85" s="254">
        <v>58</v>
      </c>
      <c r="B85" s="297" t="s">
        <v>380</v>
      </c>
      <c r="C85" s="298">
        <v>4864971</v>
      </c>
      <c r="D85" s="118" t="s">
        <v>12</v>
      </c>
      <c r="E85" s="90" t="s">
        <v>338</v>
      </c>
      <c r="F85" s="398">
        <v>-800</v>
      </c>
      <c r="G85" s="326">
        <v>0</v>
      </c>
      <c r="H85" s="327">
        <v>0</v>
      </c>
      <c r="I85" s="307">
        <f t="shared" si="18"/>
        <v>0</v>
      </c>
      <c r="J85" s="307">
        <f t="shared" si="19"/>
        <v>0</v>
      </c>
      <c r="K85" s="307">
        <f t="shared" si="20"/>
        <v>0</v>
      </c>
      <c r="L85" s="326">
        <v>0</v>
      </c>
      <c r="M85" s="327">
        <v>0</v>
      </c>
      <c r="N85" s="307">
        <f t="shared" si="21"/>
        <v>0</v>
      </c>
      <c r="O85" s="307">
        <f t="shared" si="22"/>
        <v>0</v>
      </c>
      <c r="P85" s="307">
        <f t="shared" si="23"/>
        <v>0</v>
      </c>
      <c r="Q85" s="450"/>
    </row>
    <row r="86" spans="1:17" ht="21" customHeight="1">
      <c r="A86" s="254">
        <v>59</v>
      </c>
      <c r="B86" s="297" t="s">
        <v>424</v>
      </c>
      <c r="C86" s="298">
        <v>4865049</v>
      </c>
      <c r="D86" s="118" t="s">
        <v>12</v>
      </c>
      <c r="E86" s="90" t="s">
        <v>338</v>
      </c>
      <c r="F86" s="398">
        <v>800</v>
      </c>
      <c r="G86" s="326">
        <v>1535</v>
      </c>
      <c r="H86" s="327">
        <v>1603</v>
      </c>
      <c r="I86" s="307">
        <f t="shared" si="18"/>
        <v>-68</v>
      </c>
      <c r="J86" s="307">
        <f t="shared" si="19"/>
        <v>-54400</v>
      </c>
      <c r="K86" s="307">
        <f t="shared" si="20"/>
        <v>-0.0544</v>
      </c>
      <c r="L86" s="326">
        <v>999817</v>
      </c>
      <c r="M86" s="327">
        <v>999817</v>
      </c>
      <c r="N86" s="307">
        <f t="shared" si="21"/>
        <v>0</v>
      </c>
      <c r="O86" s="307">
        <f t="shared" si="22"/>
        <v>0</v>
      </c>
      <c r="P86" s="307">
        <f t="shared" si="23"/>
        <v>0</v>
      </c>
      <c r="Q86" s="450"/>
    </row>
    <row r="87" spans="2:17" ht="21" customHeight="1">
      <c r="B87" s="297" t="s">
        <v>425</v>
      </c>
      <c r="C87" s="298">
        <v>5128436</v>
      </c>
      <c r="D87" s="118" t="s">
        <v>12</v>
      </c>
      <c r="E87" s="90" t="s">
        <v>338</v>
      </c>
      <c r="F87" s="398">
        <v>800</v>
      </c>
      <c r="G87" s="326">
        <v>999342</v>
      </c>
      <c r="H87" s="327">
        <v>999693</v>
      </c>
      <c r="I87" s="307">
        <f t="shared" si="18"/>
        <v>-351</v>
      </c>
      <c r="J87" s="307">
        <f t="shared" si="19"/>
        <v>-280800</v>
      </c>
      <c r="K87" s="307">
        <f t="shared" si="20"/>
        <v>-0.2808</v>
      </c>
      <c r="L87" s="326">
        <v>999991</v>
      </c>
      <c r="M87" s="327">
        <v>999991</v>
      </c>
      <c r="N87" s="307">
        <f t="shared" si="21"/>
        <v>0</v>
      </c>
      <c r="O87" s="307">
        <f t="shared" si="22"/>
        <v>0</v>
      </c>
      <c r="P87" s="307">
        <f t="shared" si="23"/>
        <v>0</v>
      </c>
      <c r="Q87" s="450"/>
    </row>
    <row r="88" spans="2:17" ht="21" customHeight="1">
      <c r="B88" s="268" t="s">
        <v>102</v>
      </c>
      <c r="C88" s="298"/>
      <c r="D88" s="78"/>
      <c r="E88" s="78"/>
      <c r="F88" s="303"/>
      <c r="G88" s="407"/>
      <c r="H88" s="410"/>
      <c r="I88" s="307"/>
      <c r="J88" s="307"/>
      <c r="K88" s="307"/>
      <c r="L88" s="309"/>
      <c r="M88" s="307"/>
      <c r="N88" s="307"/>
      <c r="O88" s="307"/>
      <c r="P88" s="307"/>
      <c r="Q88" s="450"/>
    </row>
    <row r="89" spans="1:17" ht="18" customHeight="1">
      <c r="A89" s="254">
        <v>60</v>
      </c>
      <c r="B89" s="297" t="s">
        <v>113</v>
      </c>
      <c r="C89" s="298">
        <v>4864951</v>
      </c>
      <c r="D89" s="118" t="s">
        <v>12</v>
      </c>
      <c r="E89" s="90" t="s">
        <v>338</v>
      </c>
      <c r="F89" s="305">
        <v>1000</v>
      </c>
      <c r="G89" s="326">
        <v>963649</v>
      </c>
      <c r="H89" s="327">
        <v>965185</v>
      </c>
      <c r="I89" s="307">
        <f>G89-H89</f>
        <v>-1536</v>
      </c>
      <c r="J89" s="307">
        <f>$F89*I89</f>
        <v>-1536000</v>
      </c>
      <c r="K89" s="307">
        <f>J89/1000000</f>
        <v>-1.536</v>
      </c>
      <c r="L89" s="326">
        <v>31711</v>
      </c>
      <c r="M89" s="327">
        <v>31711</v>
      </c>
      <c r="N89" s="307">
        <f>L89-M89</f>
        <v>0</v>
      </c>
      <c r="O89" s="307">
        <f>$F89*N89</f>
        <v>0</v>
      </c>
      <c r="P89" s="307">
        <f>O89/1000000</f>
        <v>0</v>
      </c>
      <c r="Q89" s="450"/>
    </row>
    <row r="90" spans="1:17" ht="17.25" customHeight="1">
      <c r="A90" s="254">
        <v>61</v>
      </c>
      <c r="B90" s="297" t="s">
        <v>114</v>
      </c>
      <c r="C90" s="298">
        <v>4865016</v>
      </c>
      <c r="D90" s="118" t="s">
        <v>12</v>
      </c>
      <c r="E90" s="90" t="s">
        <v>338</v>
      </c>
      <c r="F90" s="305">
        <v>800</v>
      </c>
      <c r="G90" s="326">
        <v>7</v>
      </c>
      <c r="H90" s="327">
        <v>7</v>
      </c>
      <c r="I90" s="307">
        <f>G90-H90</f>
        <v>0</v>
      </c>
      <c r="J90" s="307">
        <f>$F90*I90</f>
        <v>0</v>
      </c>
      <c r="K90" s="307">
        <f>J90/1000000</f>
        <v>0</v>
      </c>
      <c r="L90" s="326">
        <v>999722</v>
      </c>
      <c r="M90" s="327">
        <v>999722</v>
      </c>
      <c r="N90" s="307">
        <f>L90-M90</f>
        <v>0</v>
      </c>
      <c r="O90" s="307">
        <f>$F90*N90</f>
        <v>0</v>
      </c>
      <c r="P90" s="307">
        <f>O90/1000000</f>
        <v>0</v>
      </c>
      <c r="Q90" s="462"/>
    </row>
    <row r="91" spans="2:17" ht="19.5" customHeight="1">
      <c r="B91" s="299" t="s">
        <v>171</v>
      </c>
      <c r="C91" s="298"/>
      <c r="D91" s="118"/>
      <c r="E91" s="118"/>
      <c r="F91" s="305"/>
      <c r="G91" s="407"/>
      <c r="H91" s="410"/>
      <c r="I91" s="307"/>
      <c r="J91" s="307"/>
      <c r="K91" s="307"/>
      <c r="L91" s="309"/>
      <c r="M91" s="307"/>
      <c r="N91" s="307"/>
      <c r="O91" s="307"/>
      <c r="P91" s="307"/>
      <c r="Q91" s="450"/>
    </row>
    <row r="92" spans="1:17" ht="19.5" customHeight="1">
      <c r="A92" s="254">
        <v>62</v>
      </c>
      <c r="B92" s="297" t="s">
        <v>35</v>
      </c>
      <c r="C92" s="298">
        <v>4864966</v>
      </c>
      <c r="D92" s="118" t="s">
        <v>12</v>
      </c>
      <c r="E92" s="90" t="s">
        <v>338</v>
      </c>
      <c r="F92" s="305">
        <v>-1000</v>
      </c>
      <c r="G92" s="326">
        <v>14391</v>
      </c>
      <c r="H92" s="327">
        <v>9029</v>
      </c>
      <c r="I92" s="307">
        <f>G92-H92</f>
        <v>5362</v>
      </c>
      <c r="J92" s="307">
        <f>$F92*I92</f>
        <v>-5362000</v>
      </c>
      <c r="K92" s="307">
        <f>J92/1000000</f>
        <v>-5.362</v>
      </c>
      <c r="L92" s="326">
        <v>684</v>
      </c>
      <c r="M92" s="327">
        <v>684</v>
      </c>
      <c r="N92" s="307">
        <f>L92-M92</f>
        <v>0</v>
      </c>
      <c r="O92" s="307">
        <f>$F92*N92</f>
        <v>0</v>
      </c>
      <c r="P92" s="307">
        <f>O92/1000000</f>
        <v>0</v>
      </c>
      <c r="Q92" s="450"/>
    </row>
    <row r="93" spans="1:17" ht="17.25" customHeight="1">
      <c r="A93" s="254">
        <v>63</v>
      </c>
      <c r="B93" s="297" t="s">
        <v>172</v>
      </c>
      <c r="C93" s="298">
        <v>4865020</v>
      </c>
      <c r="D93" s="118" t="s">
        <v>12</v>
      </c>
      <c r="E93" s="90" t="s">
        <v>338</v>
      </c>
      <c r="F93" s="305">
        <v>-1000</v>
      </c>
      <c r="G93" s="326">
        <v>30433</v>
      </c>
      <c r="H93" s="327">
        <v>22890</v>
      </c>
      <c r="I93" s="307">
        <f>G93-H93</f>
        <v>7543</v>
      </c>
      <c r="J93" s="307">
        <f>$F93*I93</f>
        <v>-7543000</v>
      </c>
      <c r="K93" s="307">
        <f>J93/1000000</f>
        <v>-7.543</v>
      </c>
      <c r="L93" s="326">
        <v>168</v>
      </c>
      <c r="M93" s="327">
        <v>168</v>
      </c>
      <c r="N93" s="307">
        <f>L93-M93</f>
        <v>0</v>
      </c>
      <c r="O93" s="307">
        <f>$F93*N93</f>
        <v>0</v>
      </c>
      <c r="P93" s="307">
        <f>O93/1000000</f>
        <v>0</v>
      </c>
      <c r="Q93" s="450"/>
    </row>
    <row r="94" spans="1:17" ht="17.25" customHeight="1">
      <c r="A94" s="254">
        <v>64</v>
      </c>
      <c r="B94" s="297" t="s">
        <v>423</v>
      </c>
      <c r="C94" s="298">
        <v>4864999</v>
      </c>
      <c r="D94" s="118" t="s">
        <v>12</v>
      </c>
      <c r="E94" s="90" t="s">
        <v>338</v>
      </c>
      <c r="F94" s="305">
        <v>-1000</v>
      </c>
      <c r="G94" s="326">
        <v>57651</v>
      </c>
      <c r="H94" s="327">
        <v>53503</v>
      </c>
      <c r="I94" s="307">
        <f>G94-H94</f>
        <v>4148</v>
      </c>
      <c r="J94" s="307">
        <f>$F94*I94</f>
        <v>-4148000</v>
      </c>
      <c r="K94" s="307">
        <f>J94/1000000</f>
        <v>-4.148</v>
      </c>
      <c r="L94" s="326">
        <v>503</v>
      </c>
      <c r="M94" s="327">
        <v>503</v>
      </c>
      <c r="N94" s="307">
        <f>L94-M94</f>
        <v>0</v>
      </c>
      <c r="O94" s="307">
        <f>$F94*N94</f>
        <v>0</v>
      </c>
      <c r="P94" s="307">
        <f>O94/1000000</f>
        <v>0</v>
      </c>
      <c r="Q94" s="450"/>
    </row>
    <row r="95" spans="2:17" ht="15.75" customHeight="1">
      <c r="B95" s="302" t="s">
        <v>26</v>
      </c>
      <c r="C95" s="271"/>
      <c r="D95" s="49"/>
      <c r="E95" s="49"/>
      <c r="F95" s="305"/>
      <c r="G95" s="407"/>
      <c r="H95" s="410"/>
      <c r="I95" s="307"/>
      <c r="J95" s="307"/>
      <c r="K95" s="307"/>
      <c r="L95" s="309"/>
      <c r="M95" s="307"/>
      <c r="N95" s="307"/>
      <c r="O95" s="307"/>
      <c r="P95" s="307"/>
      <c r="Q95" s="450"/>
    </row>
    <row r="96" spans="1:17" ht="21" customHeight="1">
      <c r="A96" s="254">
        <v>65</v>
      </c>
      <c r="B96" s="82" t="s">
        <v>78</v>
      </c>
      <c r="C96" s="320">
        <v>5295192</v>
      </c>
      <c r="D96" s="312" t="s">
        <v>12</v>
      </c>
      <c r="E96" s="312" t="s">
        <v>338</v>
      </c>
      <c r="F96" s="320">
        <v>100</v>
      </c>
      <c r="G96" s="326">
        <v>12246</v>
      </c>
      <c r="H96" s="327">
        <v>12220</v>
      </c>
      <c r="I96" s="327">
        <f>G96-H96</f>
        <v>26</v>
      </c>
      <c r="J96" s="327">
        <f>$F96*I96</f>
        <v>2600</v>
      </c>
      <c r="K96" s="328">
        <f>J96/1000000</f>
        <v>0.0026</v>
      </c>
      <c r="L96" s="326">
        <v>103648</v>
      </c>
      <c r="M96" s="327">
        <v>103187</v>
      </c>
      <c r="N96" s="327">
        <f>L96-M96</f>
        <v>461</v>
      </c>
      <c r="O96" s="327">
        <f>$F96*N96</f>
        <v>46100</v>
      </c>
      <c r="P96" s="328">
        <f>O96/1000000</f>
        <v>0.0461</v>
      </c>
      <c r="Q96" s="450"/>
    </row>
    <row r="97" spans="2:17" ht="15.75" customHeight="1">
      <c r="B97" s="299" t="s">
        <v>46</v>
      </c>
      <c r="C97" s="298"/>
      <c r="D97" s="118"/>
      <c r="E97" s="118"/>
      <c r="F97" s="305"/>
      <c r="G97" s="407"/>
      <c r="H97" s="410"/>
      <c r="I97" s="307"/>
      <c r="J97" s="307"/>
      <c r="K97" s="307"/>
      <c r="L97" s="309"/>
      <c r="M97" s="307"/>
      <c r="N97" s="307"/>
      <c r="O97" s="307"/>
      <c r="P97" s="307"/>
      <c r="Q97" s="450"/>
    </row>
    <row r="98" spans="1:17" ht="18" customHeight="1">
      <c r="A98" s="254">
        <v>66</v>
      </c>
      <c r="B98" s="297" t="s">
        <v>339</v>
      </c>
      <c r="C98" s="298">
        <v>4865149</v>
      </c>
      <c r="D98" s="118" t="s">
        <v>12</v>
      </c>
      <c r="E98" s="90" t="s">
        <v>338</v>
      </c>
      <c r="F98" s="305">
        <v>187.5</v>
      </c>
      <c r="G98" s="326">
        <v>999367</v>
      </c>
      <c r="H98" s="327">
        <v>999584</v>
      </c>
      <c r="I98" s="307">
        <f>G98-H98</f>
        <v>-217</v>
      </c>
      <c r="J98" s="307">
        <f>$F98*I98</f>
        <v>-40687.5</v>
      </c>
      <c r="K98" s="307">
        <f>J98/1000000</f>
        <v>-0.0406875</v>
      </c>
      <c r="L98" s="326">
        <v>999934</v>
      </c>
      <c r="M98" s="327">
        <v>999934</v>
      </c>
      <c r="N98" s="307">
        <f>L98-M98</f>
        <v>0</v>
      </c>
      <c r="O98" s="307">
        <f>$F98*N98</f>
        <v>0</v>
      </c>
      <c r="P98" s="307">
        <f>O98/1000000</f>
        <v>0</v>
      </c>
      <c r="Q98" s="451"/>
    </row>
    <row r="99" spans="1:17" ht="18" customHeight="1">
      <c r="A99" s="254">
        <v>67</v>
      </c>
      <c r="B99" s="297" t="s">
        <v>432</v>
      </c>
      <c r="C99" s="298">
        <v>5295156</v>
      </c>
      <c r="D99" s="118" t="s">
        <v>12</v>
      </c>
      <c r="E99" s="90" t="s">
        <v>338</v>
      </c>
      <c r="F99" s="305">
        <v>400</v>
      </c>
      <c r="G99" s="326">
        <v>7954</v>
      </c>
      <c r="H99" s="327">
        <v>9091</v>
      </c>
      <c r="I99" s="307">
        <f>G99-H99</f>
        <v>-1137</v>
      </c>
      <c r="J99" s="307">
        <f>$F99*I99</f>
        <v>-454800</v>
      </c>
      <c r="K99" s="307">
        <f>J99/1000000</f>
        <v>-0.4548</v>
      </c>
      <c r="L99" s="326">
        <v>993849</v>
      </c>
      <c r="M99" s="327">
        <v>993849</v>
      </c>
      <c r="N99" s="307">
        <f>L99-M99</f>
        <v>0</v>
      </c>
      <c r="O99" s="307">
        <f>$F99*N99</f>
        <v>0</v>
      </c>
      <c r="P99" s="307">
        <f>O99/1000000</f>
        <v>0</v>
      </c>
      <c r="Q99" s="451"/>
    </row>
    <row r="100" spans="1:17" ht="18" customHeight="1">
      <c r="A100" s="254">
        <v>68</v>
      </c>
      <c r="B100" s="297" t="s">
        <v>433</v>
      </c>
      <c r="C100" s="298">
        <v>5295157</v>
      </c>
      <c r="D100" s="118" t="s">
        <v>12</v>
      </c>
      <c r="E100" s="90" t="s">
        <v>338</v>
      </c>
      <c r="F100" s="305">
        <v>400</v>
      </c>
      <c r="G100" s="326">
        <v>997007</v>
      </c>
      <c r="H100" s="327">
        <v>997469</v>
      </c>
      <c r="I100" s="307">
        <f>G100-H100</f>
        <v>-462</v>
      </c>
      <c r="J100" s="307">
        <f>$F100*I100</f>
        <v>-184800</v>
      </c>
      <c r="K100" s="307">
        <f>J100/1000000</f>
        <v>-0.1848</v>
      </c>
      <c r="L100" s="326">
        <v>70239</v>
      </c>
      <c r="M100" s="327">
        <v>70239</v>
      </c>
      <c r="N100" s="307">
        <f>L100-M100</f>
        <v>0</v>
      </c>
      <c r="O100" s="307">
        <f>$F100*N100</f>
        <v>0</v>
      </c>
      <c r="P100" s="307">
        <f>O100/1000000</f>
        <v>0</v>
      </c>
      <c r="Q100" s="451"/>
    </row>
    <row r="101" spans="2:17" ht="16.5" customHeight="1">
      <c r="B101" s="302" t="s">
        <v>34</v>
      </c>
      <c r="C101" s="320"/>
      <c r="D101" s="334"/>
      <c r="E101" s="312"/>
      <c r="F101" s="320"/>
      <c r="G101" s="411"/>
      <c r="H101" s="410"/>
      <c r="I101" s="327"/>
      <c r="J101" s="327"/>
      <c r="K101" s="328"/>
      <c r="L101" s="326"/>
      <c r="M101" s="327"/>
      <c r="N101" s="327"/>
      <c r="O101" s="327"/>
      <c r="P101" s="328"/>
      <c r="Q101" s="450"/>
    </row>
    <row r="102" spans="1:17" ht="18" customHeight="1">
      <c r="A102" s="254">
        <v>69</v>
      </c>
      <c r="B102" s="792" t="s">
        <v>352</v>
      </c>
      <c r="C102" s="320">
        <v>5128439</v>
      </c>
      <c r="D102" s="333" t="s">
        <v>12</v>
      </c>
      <c r="E102" s="312" t="s">
        <v>338</v>
      </c>
      <c r="F102" s="320">
        <v>800</v>
      </c>
      <c r="G102" s="326">
        <v>963601</v>
      </c>
      <c r="H102" s="327">
        <v>969991</v>
      </c>
      <c r="I102" s="327">
        <f>G102-H102</f>
        <v>-6390</v>
      </c>
      <c r="J102" s="327">
        <f>$F102*I102</f>
        <v>-5112000</v>
      </c>
      <c r="K102" s="328">
        <f>J102/1000000</f>
        <v>-5.112</v>
      </c>
      <c r="L102" s="326">
        <v>998693</v>
      </c>
      <c r="M102" s="327">
        <v>998693</v>
      </c>
      <c r="N102" s="327">
        <f>L102-M102</f>
        <v>0</v>
      </c>
      <c r="O102" s="327">
        <f>$F102*N102</f>
        <v>0</v>
      </c>
      <c r="P102" s="328">
        <f>O102/1000000</f>
        <v>0</v>
      </c>
      <c r="Q102" s="462"/>
    </row>
    <row r="103" spans="2:17" ht="18" customHeight="1">
      <c r="B103" s="688" t="s">
        <v>429</v>
      </c>
      <c r="C103" s="320"/>
      <c r="D103" s="333"/>
      <c r="E103" s="312"/>
      <c r="F103" s="320"/>
      <c r="G103" s="326"/>
      <c r="H103" s="327"/>
      <c r="I103" s="327"/>
      <c r="J103" s="327"/>
      <c r="K103" s="327"/>
      <c r="L103" s="326"/>
      <c r="M103" s="327"/>
      <c r="N103" s="327"/>
      <c r="O103" s="327"/>
      <c r="P103" s="327"/>
      <c r="Q103" s="462"/>
    </row>
    <row r="104" spans="1:17" ht="18" customHeight="1">
      <c r="A104" s="254">
        <v>70</v>
      </c>
      <c r="B104" s="689" t="s">
        <v>430</v>
      </c>
      <c r="C104" s="320">
        <v>5295127</v>
      </c>
      <c r="D104" s="333" t="s">
        <v>12</v>
      </c>
      <c r="E104" s="312" t="s">
        <v>338</v>
      </c>
      <c r="F104" s="320">
        <v>100</v>
      </c>
      <c r="G104" s="326">
        <v>355246</v>
      </c>
      <c r="H104" s="327">
        <v>348621</v>
      </c>
      <c r="I104" s="263">
        <f>G104-H104</f>
        <v>6625</v>
      </c>
      <c r="J104" s="263">
        <f>$F104*I104</f>
        <v>662500</v>
      </c>
      <c r="K104" s="263">
        <f>J104/1000000</f>
        <v>0.6625</v>
      </c>
      <c r="L104" s="326">
        <v>2036</v>
      </c>
      <c r="M104" s="327">
        <v>2036</v>
      </c>
      <c r="N104" s="263">
        <f>L104-M104</f>
        <v>0</v>
      </c>
      <c r="O104" s="263">
        <f>$F104*N104</f>
        <v>0</v>
      </c>
      <c r="P104" s="263">
        <f>O104/1000000</f>
        <v>0</v>
      </c>
      <c r="Q104" s="462"/>
    </row>
    <row r="105" spans="1:17" ht="18" customHeight="1">
      <c r="A105" s="254">
        <v>71</v>
      </c>
      <c r="B105" s="689" t="s">
        <v>434</v>
      </c>
      <c r="C105" s="320">
        <v>5128400</v>
      </c>
      <c r="D105" s="333" t="s">
        <v>12</v>
      </c>
      <c r="E105" s="312" t="s">
        <v>338</v>
      </c>
      <c r="F105" s="320">
        <v>1000</v>
      </c>
      <c r="G105" s="326">
        <v>4914</v>
      </c>
      <c r="H105" s="327">
        <v>4878</v>
      </c>
      <c r="I105" s="327">
        <f>G105-H105</f>
        <v>36</v>
      </c>
      <c r="J105" s="327">
        <f>$F105*I105</f>
        <v>36000</v>
      </c>
      <c r="K105" s="328">
        <f>J105/1000000</f>
        <v>0.036</v>
      </c>
      <c r="L105" s="326">
        <v>1922</v>
      </c>
      <c r="M105" s="327">
        <v>1922</v>
      </c>
      <c r="N105" s="327">
        <f>L105-M105</f>
        <v>0</v>
      </c>
      <c r="O105" s="327">
        <f>$F105*N105</f>
        <v>0</v>
      </c>
      <c r="P105" s="328">
        <f>O105/1000000</f>
        <v>0</v>
      </c>
      <c r="Q105" s="462"/>
    </row>
    <row r="106" spans="2:17" ht="18" customHeight="1">
      <c r="B106" s="302" t="s">
        <v>183</v>
      </c>
      <c r="C106" s="320"/>
      <c r="D106" s="333"/>
      <c r="E106" s="312"/>
      <c r="F106" s="320"/>
      <c r="G106" s="411"/>
      <c r="H106" s="410"/>
      <c r="I106" s="327"/>
      <c r="J106" s="327"/>
      <c r="K106" s="327"/>
      <c r="L106" s="326"/>
      <c r="M106" s="327"/>
      <c r="N106" s="327"/>
      <c r="O106" s="327"/>
      <c r="P106" s="327"/>
      <c r="Q106" s="450"/>
    </row>
    <row r="107" spans="1:17" ht="19.5" customHeight="1">
      <c r="A107" s="254">
        <v>72</v>
      </c>
      <c r="B107" s="297" t="s">
        <v>354</v>
      </c>
      <c r="C107" s="320">
        <v>4902555</v>
      </c>
      <c r="D107" s="333" t="s">
        <v>12</v>
      </c>
      <c r="E107" s="312" t="s">
        <v>338</v>
      </c>
      <c r="F107" s="320">
        <v>75</v>
      </c>
      <c r="G107" s="326">
        <v>10378</v>
      </c>
      <c r="H107" s="327">
        <v>10288</v>
      </c>
      <c r="I107" s="327">
        <f>G107-H107</f>
        <v>90</v>
      </c>
      <c r="J107" s="327">
        <f>$F107*I107</f>
        <v>6750</v>
      </c>
      <c r="K107" s="328">
        <f>J107/1000000</f>
        <v>0.00675</v>
      </c>
      <c r="L107" s="326">
        <v>17591</v>
      </c>
      <c r="M107" s="327">
        <v>17589</v>
      </c>
      <c r="N107" s="327">
        <f>L107-M107</f>
        <v>2</v>
      </c>
      <c r="O107" s="327">
        <f>$F107*N107</f>
        <v>150</v>
      </c>
      <c r="P107" s="328">
        <f>O107/1000000</f>
        <v>0.00015</v>
      </c>
      <c r="Q107" s="462"/>
    </row>
    <row r="108" spans="1:17" ht="15.75" customHeight="1">
      <c r="A108" s="254">
        <v>73</v>
      </c>
      <c r="B108" s="297" t="s">
        <v>355</v>
      </c>
      <c r="C108" s="320">
        <v>4902581</v>
      </c>
      <c r="D108" s="333" t="s">
        <v>12</v>
      </c>
      <c r="E108" s="312" t="s">
        <v>338</v>
      </c>
      <c r="F108" s="320">
        <v>100</v>
      </c>
      <c r="G108" s="326">
        <v>4976</v>
      </c>
      <c r="H108" s="327">
        <v>4887</v>
      </c>
      <c r="I108" s="327">
        <f>G108-H108</f>
        <v>89</v>
      </c>
      <c r="J108" s="327">
        <f>$F108*I108</f>
        <v>8900</v>
      </c>
      <c r="K108" s="328">
        <f>J108/1000000</f>
        <v>0.0089</v>
      </c>
      <c r="L108" s="326">
        <v>9887</v>
      </c>
      <c r="M108" s="327">
        <v>9883</v>
      </c>
      <c r="N108" s="327">
        <f>L108-M108</f>
        <v>4</v>
      </c>
      <c r="O108" s="327">
        <f>$F108*N108</f>
        <v>400</v>
      </c>
      <c r="P108" s="328">
        <f>O108/1000000</f>
        <v>0.0004</v>
      </c>
      <c r="Q108" s="450"/>
    </row>
    <row r="109" spans="2:17" ht="14.25" customHeight="1">
      <c r="B109" s="302" t="s">
        <v>408</v>
      </c>
      <c r="C109" s="320"/>
      <c r="D109" s="333"/>
      <c r="E109" s="312"/>
      <c r="F109" s="320"/>
      <c r="G109" s="326"/>
      <c r="H109" s="327"/>
      <c r="I109" s="327"/>
      <c r="J109" s="327"/>
      <c r="K109" s="327"/>
      <c r="L109" s="326"/>
      <c r="M109" s="327"/>
      <c r="N109" s="327"/>
      <c r="O109" s="327"/>
      <c r="P109" s="327"/>
      <c r="Q109" s="450"/>
    </row>
    <row r="110" spans="1:17" ht="21" customHeight="1">
      <c r="A110" s="254">
        <v>74</v>
      </c>
      <c r="B110" s="297" t="s">
        <v>409</v>
      </c>
      <c r="C110" s="320">
        <v>4864861</v>
      </c>
      <c r="D110" s="333" t="s">
        <v>12</v>
      </c>
      <c r="E110" s="312" t="s">
        <v>338</v>
      </c>
      <c r="F110" s="320">
        <v>500</v>
      </c>
      <c r="G110" s="326">
        <v>6853</v>
      </c>
      <c r="H110" s="327">
        <v>6723</v>
      </c>
      <c r="I110" s="327">
        <f aca="true" t="shared" si="24" ref="I110:I117">G110-H110</f>
        <v>130</v>
      </c>
      <c r="J110" s="327">
        <f aca="true" t="shared" si="25" ref="J110:J117">$F110*I110</f>
        <v>65000</v>
      </c>
      <c r="K110" s="328">
        <f aca="true" t="shared" si="26" ref="K110:K117">J110/1000000</f>
        <v>0.065</v>
      </c>
      <c r="L110" s="326">
        <v>2822</v>
      </c>
      <c r="M110" s="327">
        <v>2822</v>
      </c>
      <c r="N110" s="327">
        <f aca="true" t="shared" si="27" ref="N110:N117">L110-M110</f>
        <v>0</v>
      </c>
      <c r="O110" s="327">
        <f aca="true" t="shared" si="28" ref="O110:O117">$F110*N110</f>
        <v>0</v>
      </c>
      <c r="P110" s="328">
        <f aca="true" t="shared" si="29" ref="P110:P117">O110/1000000</f>
        <v>0</v>
      </c>
      <c r="Q110" s="462"/>
    </row>
    <row r="111" spans="1:17" ht="18" customHeight="1">
      <c r="A111" s="254">
        <v>75</v>
      </c>
      <c r="B111" s="297" t="s">
        <v>410</v>
      </c>
      <c r="C111" s="320">
        <v>4864877</v>
      </c>
      <c r="D111" s="333" t="s">
        <v>12</v>
      </c>
      <c r="E111" s="312" t="s">
        <v>338</v>
      </c>
      <c r="F111" s="320">
        <v>1000</v>
      </c>
      <c r="G111" s="326">
        <v>4492</v>
      </c>
      <c r="H111" s="327">
        <v>4471</v>
      </c>
      <c r="I111" s="327">
        <f t="shared" si="24"/>
        <v>21</v>
      </c>
      <c r="J111" s="327">
        <f t="shared" si="25"/>
        <v>21000</v>
      </c>
      <c r="K111" s="328">
        <f t="shared" si="26"/>
        <v>0.021</v>
      </c>
      <c r="L111" s="326">
        <v>4095</v>
      </c>
      <c r="M111" s="327">
        <v>4095</v>
      </c>
      <c r="N111" s="327">
        <f t="shared" si="27"/>
        <v>0</v>
      </c>
      <c r="O111" s="327">
        <f t="shared" si="28"/>
        <v>0</v>
      </c>
      <c r="P111" s="328">
        <f t="shared" si="29"/>
        <v>0</v>
      </c>
      <c r="Q111" s="450"/>
    </row>
    <row r="112" spans="1:17" ht="21" customHeight="1">
      <c r="A112" s="254">
        <v>76</v>
      </c>
      <c r="B112" s="297" t="s">
        <v>411</v>
      </c>
      <c r="C112" s="320">
        <v>4864841</v>
      </c>
      <c r="D112" s="333" t="s">
        <v>12</v>
      </c>
      <c r="E112" s="312" t="s">
        <v>338</v>
      </c>
      <c r="F112" s="320">
        <v>1000</v>
      </c>
      <c r="G112" s="326">
        <v>993846</v>
      </c>
      <c r="H112" s="327">
        <v>994412</v>
      </c>
      <c r="I112" s="327">
        <f t="shared" si="24"/>
        <v>-566</v>
      </c>
      <c r="J112" s="327">
        <f t="shared" si="25"/>
        <v>-566000</v>
      </c>
      <c r="K112" s="328">
        <f t="shared" si="26"/>
        <v>-0.566</v>
      </c>
      <c r="L112" s="326">
        <v>1160</v>
      </c>
      <c r="M112" s="327">
        <v>1160</v>
      </c>
      <c r="N112" s="327">
        <f t="shared" si="27"/>
        <v>0</v>
      </c>
      <c r="O112" s="327">
        <f t="shared" si="28"/>
        <v>0</v>
      </c>
      <c r="P112" s="328">
        <f t="shared" si="29"/>
        <v>0</v>
      </c>
      <c r="Q112" s="450"/>
    </row>
    <row r="113" spans="1:17" ht="21" customHeight="1">
      <c r="A113" s="254">
        <v>77</v>
      </c>
      <c r="B113" s="297" t="s">
        <v>412</v>
      </c>
      <c r="C113" s="320">
        <v>4864882</v>
      </c>
      <c r="D113" s="333" t="s">
        <v>12</v>
      </c>
      <c r="E113" s="312" t="s">
        <v>338</v>
      </c>
      <c r="F113" s="320">
        <v>1000</v>
      </c>
      <c r="G113" s="326">
        <v>4786</v>
      </c>
      <c r="H113" s="327">
        <v>4541</v>
      </c>
      <c r="I113" s="327">
        <f t="shared" si="24"/>
        <v>245</v>
      </c>
      <c r="J113" s="327">
        <f t="shared" si="25"/>
        <v>245000</v>
      </c>
      <c r="K113" s="328">
        <f t="shared" si="26"/>
        <v>0.245</v>
      </c>
      <c r="L113" s="326">
        <v>6516</v>
      </c>
      <c r="M113" s="327">
        <v>6516</v>
      </c>
      <c r="N113" s="327">
        <f t="shared" si="27"/>
        <v>0</v>
      </c>
      <c r="O113" s="327">
        <f t="shared" si="28"/>
        <v>0</v>
      </c>
      <c r="P113" s="328">
        <f t="shared" si="29"/>
        <v>0</v>
      </c>
      <c r="Q113" s="450"/>
    </row>
    <row r="114" spans="1:17" ht="21" customHeight="1">
      <c r="A114" s="254">
        <v>78</v>
      </c>
      <c r="B114" s="297" t="s">
        <v>413</v>
      </c>
      <c r="C114" s="320">
        <v>4864824</v>
      </c>
      <c r="D114" s="333" t="s">
        <v>12</v>
      </c>
      <c r="E114" s="312" t="s">
        <v>338</v>
      </c>
      <c r="F114" s="320">
        <v>160</v>
      </c>
      <c r="G114" s="326">
        <v>7104</v>
      </c>
      <c r="H114" s="327">
        <v>6297</v>
      </c>
      <c r="I114" s="327">
        <f>G114-H114</f>
        <v>807</v>
      </c>
      <c r="J114" s="327">
        <f>$F114*I114</f>
        <v>129120</v>
      </c>
      <c r="K114" s="327">
        <f>J114/1000000</f>
        <v>0.12912</v>
      </c>
      <c r="L114" s="326">
        <v>999701</v>
      </c>
      <c r="M114" s="327">
        <v>999701</v>
      </c>
      <c r="N114" s="327">
        <f>L114-M114</f>
        <v>0</v>
      </c>
      <c r="O114" s="327">
        <f>$F114*N114</f>
        <v>0</v>
      </c>
      <c r="P114" s="327">
        <f>O114/1000000</f>
        <v>0</v>
      </c>
      <c r="Q114" s="462"/>
    </row>
    <row r="115" spans="1:17" ht="21" customHeight="1">
      <c r="A115" s="269">
        <v>79</v>
      </c>
      <c r="B115" s="297" t="s">
        <v>414</v>
      </c>
      <c r="C115" s="320">
        <v>5295121</v>
      </c>
      <c r="D115" s="333" t="s">
        <v>12</v>
      </c>
      <c r="E115" s="312" t="s">
        <v>338</v>
      </c>
      <c r="F115" s="320">
        <v>100</v>
      </c>
      <c r="G115" s="326">
        <v>179169</v>
      </c>
      <c r="H115" s="327">
        <v>180519</v>
      </c>
      <c r="I115" s="327">
        <f>G115-H115</f>
        <v>-1350</v>
      </c>
      <c r="J115" s="327">
        <f>$F115*I115</f>
        <v>-135000</v>
      </c>
      <c r="K115" s="327">
        <f>J115/1000000</f>
        <v>-0.135</v>
      </c>
      <c r="L115" s="326">
        <v>45852</v>
      </c>
      <c r="M115" s="327">
        <v>45852</v>
      </c>
      <c r="N115" s="327">
        <f>L115-M115</f>
        <v>0</v>
      </c>
      <c r="O115" s="327">
        <f>$F115*N115</f>
        <v>0</v>
      </c>
      <c r="P115" s="327">
        <f>O115/1000000</f>
        <v>0</v>
      </c>
      <c r="Q115" s="462"/>
    </row>
    <row r="116" spans="1:17" ht="21" customHeight="1">
      <c r="A116" s="309">
        <v>80</v>
      </c>
      <c r="B116" s="297" t="s">
        <v>436</v>
      </c>
      <c r="C116" s="320">
        <v>4864879</v>
      </c>
      <c r="D116" s="333" t="s">
        <v>12</v>
      </c>
      <c r="E116" s="312" t="s">
        <v>338</v>
      </c>
      <c r="F116" s="320">
        <v>1000</v>
      </c>
      <c r="G116" s="326">
        <v>1608</v>
      </c>
      <c r="H116" s="327">
        <v>1441</v>
      </c>
      <c r="I116" s="327">
        <f>G116-H116</f>
        <v>167</v>
      </c>
      <c r="J116" s="327">
        <f>$F116*I116</f>
        <v>167000</v>
      </c>
      <c r="K116" s="327">
        <f>J116/1000000</f>
        <v>0.167</v>
      </c>
      <c r="L116" s="326">
        <v>337</v>
      </c>
      <c r="M116" s="327">
        <v>337</v>
      </c>
      <c r="N116" s="327">
        <f>L116-M116</f>
        <v>0</v>
      </c>
      <c r="O116" s="327">
        <f>$F116*N116</f>
        <v>0</v>
      </c>
      <c r="P116" s="327">
        <f>O116/1000000</f>
        <v>0</v>
      </c>
      <c r="Q116" s="741"/>
    </row>
    <row r="117" spans="1:17" s="101" customFormat="1" ht="21" customHeight="1">
      <c r="A117" s="309">
        <v>81</v>
      </c>
      <c r="B117" s="297" t="s">
        <v>437</v>
      </c>
      <c r="C117" s="700">
        <v>4864847</v>
      </c>
      <c r="D117" s="700" t="s">
        <v>12</v>
      </c>
      <c r="E117" s="312" t="s">
        <v>338</v>
      </c>
      <c r="F117" s="263">
        <v>1000</v>
      </c>
      <c r="G117" s="326">
        <v>3540</v>
      </c>
      <c r="H117" s="298">
        <v>3527</v>
      </c>
      <c r="I117" s="298">
        <f t="shared" si="24"/>
        <v>13</v>
      </c>
      <c r="J117" s="298">
        <f t="shared" si="25"/>
        <v>13000</v>
      </c>
      <c r="K117" s="263">
        <f t="shared" si="26"/>
        <v>0.013</v>
      </c>
      <c r="L117" s="326">
        <v>6439</v>
      </c>
      <c r="M117" s="298">
        <v>6439</v>
      </c>
      <c r="N117" s="298">
        <f t="shared" si="27"/>
        <v>0</v>
      </c>
      <c r="O117" s="298">
        <f t="shared" si="28"/>
        <v>0</v>
      </c>
      <c r="P117" s="263">
        <f t="shared" si="29"/>
        <v>0</v>
      </c>
      <c r="Q117" s="410"/>
    </row>
    <row r="118" spans="2:17" ht="16.5">
      <c r="B118" s="332" t="s">
        <v>446</v>
      </c>
      <c r="C118" s="35"/>
      <c r="D118" s="118"/>
      <c r="E118" s="90"/>
      <c r="F118" s="36"/>
      <c r="G118" s="326"/>
      <c r="H118" s="327"/>
      <c r="I118" s="307"/>
      <c r="J118" s="307"/>
      <c r="K118" s="307"/>
      <c r="L118" s="326"/>
      <c r="M118" s="327"/>
      <c r="N118" s="307"/>
      <c r="O118" s="307"/>
      <c r="P118" s="307"/>
      <c r="Q118" s="451"/>
    </row>
    <row r="119" spans="1:17" ht="16.5">
      <c r="A119" s="309">
        <v>82</v>
      </c>
      <c r="B119" s="745" t="s">
        <v>447</v>
      </c>
      <c r="C119" s="35">
        <v>4865158</v>
      </c>
      <c r="D119" s="118" t="s">
        <v>12</v>
      </c>
      <c r="E119" s="90" t="s">
        <v>338</v>
      </c>
      <c r="F119" s="454">
        <v>200</v>
      </c>
      <c r="G119" s="326">
        <v>375</v>
      </c>
      <c r="H119" s="327">
        <v>136</v>
      </c>
      <c r="I119" s="307">
        <f>G119-H119</f>
        <v>239</v>
      </c>
      <c r="J119" s="307">
        <f>$F119*I119</f>
        <v>47800</v>
      </c>
      <c r="K119" s="307">
        <f>J119/1000000</f>
        <v>0.0478</v>
      </c>
      <c r="L119" s="326">
        <v>11196</v>
      </c>
      <c r="M119" s="327">
        <v>11154</v>
      </c>
      <c r="N119" s="307">
        <f>L119-M119</f>
        <v>42</v>
      </c>
      <c r="O119" s="307">
        <f>$F119*N119</f>
        <v>8400</v>
      </c>
      <c r="P119" s="307">
        <f>O119/1000000</f>
        <v>0.0084</v>
      </c>
      <c r="Q119" s="451"/>
    </row>
    <row r="120" spans="1:17" ht="16.5">
      <c r="A120" s="309">
        <v>83</v>
      </c>
      <c r="B120" s="745" t="s">
        <v>448</v>
      </c>
      <c r="C120" s="35">
        <v>4864816</v>
      </c>
      <c r="D120" s="118" t="s">
        <v>12</v>
      </c>
      <c r="E120" s="90" t="s">
        <v>338</v>
      </c>
      <c r="F120" s="454">
        <v>187.5</v>
      </c>
      <c r="G120" s="326">
        <v>998567</v>
      </c>
      <c r="H120" s="327">
        <v>998973</v>
      </c>
      <c r="I120" s="307">
        <f>G120-H120</f>
        <v>-406</v>
      </c>
      <c r="J120" s="307">
        <f>$F120*I120</f>
        <v>-76125</v>
      </c>
      <c r="K120" s="307">
        <f>J120/1000000</f>
        <v>-0.076125</v>
      </c>
      <c r="L120" s="326">
        <v>5081</v>
      </c>
      <c r="M120" s="327">
        <v>5083</v>
      </c>
      <c r="N120" s="307">
        <f>L120-M120</f>
        <v>-2</v>
      </c>
      <c r="O120" s="307">
        <f>$F120*N120</f>
        <v>-375</v>
      </c>
      <c r="P120" s="307">
        <f>O120/1000000</f>
        <v>-0.000375</v>
      </c>
      <c r="Q120" s="451"/>
    </row>
    <row r="121" spans="1:17" ht="16.5">
      <c r="A121" s="307">
        <v>84</v>
      </c>
      <c r="B121" s="745" t="s">
        <v>449</v>
      </c>
      <c r="C121" s="35">
        <v>4864808</v>
      </c>
      <c r="D121" s="118" t="s">
        <v>12</v>
      </c>
      <c r="E121" s="90" t="s">
        <v>338</v>
      </c>
      <c r="F121" s="454">
        <v>187.5</v>
      </c>
      <c r="G121" s="326">
        <v>998747</v>
      </c>
      <c r="H121" s="327">
        <v>998789</v>
      </c>
      <c r="I121" s="307">
        <f>G121-H121</f>
        <v>-42</v>
      </c>
      <c r="J121" s="307">
        <f>$F121*I121</f>
        <v>-7875</v>
      </c>
      <c r="K121" s="307">
        <f>J121/1000000</f>
        <v>-0.007875</v>
      </c>
      <c r="L121" s="326">
        <v>3614</v>
      </c>
      <c r="M121" s="327">
        <v>3614</v>
      </c>
      <c r="N121" s="307">
        <f>L121-M121</f>
        <v>0</v>
      </c>
      <c r="O121" s="307">
        <f>$F121*N121</f>
        <v>0</v>
      </c>
      <c r="P121" s="307">
        <f>O121/1000000</f>
        <v>0</v>
      </c>
      <c r="Q121" s="451"/>
    </row>
    <row r="122" spans="1:17" ht="16.5">
      <c r="A122" s="307">
        <v>85</v>
      </c>
      <c r="B122" s="745" t="s">
        <v>450</v>
      </c>
      <c r="C122" s="35">
        <v>4865005</v>
      </c>
      <c r="D122" s="118" t="s">
        <v>12</v>
      </c>
      <c r="E122" s="90" t="s">
        <v>338</v>
      </c>
      <c r="F122" s="454">
        <v>250</v>
      </c>
      <c r="G122" s="326">
        <v>630</v>
      </c>
      <c r="H122" s="327">
        <v>562</v>
      </c>
      <c r="I122" s="307">
        <f>G122-H122</f>
        <v>68</v>
      </c>
      <c r="J122" s="307">
        <f>$F122*I122</f>
        <v>17000</v>
      </c>
      <c r="K122" s="307">
        <f>J122/1000000</f>
        <v>0.017</v>
      </c>
      <c r="L122" s="326">
        <v>5377</v>
      </c>
      <c r="M122" s="327">
        <v>5377</v>
      </c>
      <c r="N122" s="307">
        <f>L122-M122</f>
        <v>0</v>
      </c>
      <c r="O122" s="307">
        <f>$F122*N122</f>
        <v>0</v>
      </c>
      <c r="P122" s="307">
        <f>O122/1000000</f>
        <v>0</v>
      </c>
      <c r="Q122" s="451"/>
    </row>
    <row r="123" spans="1:17" s="487" customFormat="1" ht="17.25" thickBot="1">
      <c r="A123" s="789">
        <v>86</v>
      </c>
      <c r="B123" s="790" t="s">
        <v>451</v>
      </c>
      <c r="C123" s="738">
        <v>4864822</v>
      </c>
      <c r="D123" s="246" t="s">
        <v>12</v>
      </c>
      <c r="E123" s="247" t="s">
        <v>338</v>
      </c>
      <c r="F123" s="738">
        <v>100</v>
      </c>
      <c r="G123" s="448">
        <v>999791</v>
      </c>
      <c r="H123" s="327">
        <v>1000051</v>
      </c>
      <c r="I123" s="311">
        <f>G123-H123</f>
        <v>-260</v>
      </c>
      <c r="J123" s="311">
        <f>$F123*I123</f>
        <v>-26000</v>
      </c>
      <c r="K123" s="311">
        <f>J123/1000000</f>
        <v>-0.026</v>
      </c>
      <c r="L123" s="448">
        <v>16817</v>
      </c>
      <c r="M123" s="327">
        <v>16764</v>
      </c>
      <c r="N123" s="311">
        <f>L123-M123</f>
        <v>53</v>
      </c>
      <c r="O123" s="311">
        <f>$F123*N123</f>
        <v>5300</v>
      </c>
      <c r="P123" s="311">
        <f>O123/1000000</f>
        <v>0.0053</v>
      </c>
      <c r="Q123" s="791"/>
    </row>
    <row r="124" spans="1:16" ht="21" customHeight="1" thickTop="1">
      <c r="A124" s="178" t="s">
        <v>304</v>
      </c>
      <c r="C124" s="52"/>
      <c r="D124" s="86"/>
      <c r="E124" s="86"/>
      <c r="F124" s="585"/>
      <c r="K124" s="586">
        <f>SUM(K8:K123)</f>
        <v>-62.83818486555556</v>
      </c>
      <c r="L124" s="18"/>
      <c r="M124" s="18"/>
      <c r="N124" s="18"/>
      <c r="O124" s="18"/>
      <c r="P124" s="586">
        <f>SUM(P8:P123)</f>
        <v>0.1589805555555556</v>
      </c>
    </row>
    <row r="125" spans="3:16" ht="9.75" customHeight="1" hidden="1">
      <c r="C125" s="86"/>
      <c r="D125" s="86"/>
      <c r="E125" s="86"/>
      <c r="F125" s="585"/>
      <c r="L125" s="537"/>
      <c r="M125" s="537"/>
      <c r="N125" s="537"/>
      <c r="O125" s="537"/>
      <c r="P125" s="537"/>
    </row>
    <row r="126" spans="1:17" ht="24" thickBot="1">
      <c r="A126" s="383" t="s">
        <v>188</v>
      </c>
      <c r="C126" s="86"/>
      <c r="D126" s="86"/>
      <c r="E126" s="86"/>
      <c r="F126" s="585"/>
      <c r="G126" s="484"/>
      <c r="H126" s="484"/>
      <c r="I126" s="42" t="s">
        <v>387</v>
      </c>
      <c r="J126" s="484"/>
      <c r="K126" s="484"/>
      <c r="L126" s="485"/>
      <c r="M126" s="485"/>
      <c r="N126" s="42" t="s">
        <v>388</v>
      </c>
      <c r="O126" s="485"/>
      <c r="P126" s="485"/>
      <c r="Q126" s="582" t="str">
        <f>NDPL!$Q$1</f>
        <v>NOVEMBER-2018</v>
      </c>
    </row>
    <row r="127" spans="1:17" ht="39.75" thickBot="1" thickTop="1">
      <c r="A127" s="505" t="s">
        <v>8</v>
      </c>
      <c r="B127" s="506" t="s">
        <v>9</v>
      </c>
      <c r="C127" s="507" t="s">
        <v>1</v>
      </c>
      <c r="D127" s="507" t="s">
        <v>2</v>
      </c>
      <c r="E127" s="507" t="s">
        <v>3</v>
      </c>
      <c r="F127" s="587" t="s">
        <v>10</v>
      </c>
      <c r="G127" s="505" t="str">
        <f>NDPL!G5</f>
        <v>FINAL READING 30/11/2018</v>
      </c>
      <c r="H127" s="507" t="str">
        <f>NDPL!H5</f>
        <v>INTIAL READING 01/11/2018</v>
      </c>
      <c r="I127" s="507" t="s">
        <v>4</v>
      </c>
      <c r="J127" s="507" t="s">
        <v>5</v>
      </c>
      <c r="K127" s="507" t="s">
        <v>6</v>
      </c>
      <c r="L127" s="505" t="str">
        <f>NDPL!G5</f>
        <v>FINAL READING 30/11/2018</v>
      </c>
      <c r="M127" s="507" t="str">
        <f>NDPL!H5</f>
        <v>INTIAL READING 01/11/2018</v>
      </c>
      <c r="N127" s="507" t="s">
        <v>4</v>
      </c>
      <c r="O127" s="507" t="s">
        <v>5</v>
      </c>
      <c r="P127" s="507" t="s">
        <v>6</v>
      </c>
      <c r="Q127" s="530" t="s">
        <v>301</v>
      </c>
    </row>
    <row r="128" spans="3:16" ht="18" thickBot="1" thickTop="1">
      <c r="C128" s="86"/>
      <c r="D128" s="86"/>
      <c r="E128" s="86"/>
      <c r="F128" s="585"/>
      <c r="L128" s="537"/>
      <c r="M128" s="537"/>
      <c r="N128" s="537"/>
      <c r="O128" s="537"/>
      <c r="P128" s="537"/>
    </row>
    <row r="129" spans="1:17" ht="18" customHeight="1" thickTop="1">
      <c r="A129" s="338"/>
      <c r="B129" s="339" t="s">
        <v>173</v>
      </c>
      <c r="C129" s="310"/>
      <c r="D129" s="87"/>
      <c r="E129" s="87"/>
      <c r="F129" s="306"/>
      <c r="G129" s="48"/>
      <c r="H129" s="458"/>
      <c r="I129" s="458"/>
      <c r="J129" s="458"/>
      <c r="K129" s="588"/>
      <c r="L129" s="539"/>
      <c r="M129" s="540"/>
      <c r="N129" s="540"/>
      <c r="O129" s="540"/>
      <c r="P129" s="541"/>
      <c r="Q129" s="536"/>
    </row>
    <row r="130" spans="1:17" ht="18">
      <c r="A130" s="309">
        <v>1</v>
      </c>
      <c r="B130" s="340" t="s">
        <v>174</v>
      </c>
      <c r="C130" s="320">
        <v>4865151</v>
      </c>
      <c r="D130" s="118" t="s">
        <v>12</v>
      </c>
      <c r="E130" s="90" t="s">
        <v>338</v>
      </c>
      <c r="F130" s="307">
        <v>-100</v>
      </c>
      <c r="G130" s="326">
        <v>13614</v>
      </c>
      <c r="H130" s="327">
        <v>11902</v>
      </c>
      <c r="I130" s="269">
        <f>G130-H130</f>
        <v>1712</v>
      </c>
      <c r="J130" s="269">
        <f>$F130*I130</f>
        <v>-171200</v>
      </c>
      <c r="K130" s="269">
        <f>J130/1000000</f>
        <v>-0.1712</v>
      </c>
      <c r="L130" s="326">
        <v>277</v>
      </c>
      <c r="M130" s="327">
        <v>277</v>
      </c>
      <c r="N130" s="269">
        <f>L130-M130</f>
        <v>0</v>
      </c>
      <c r="O130" s="269">
        <f>$F130*N130</f>
        <v>0</v>
      </c>
      <c r="P130" s="269">
        <f>O130/1000000</f>
        <v>0</v>
      </c>
      <c r="Q130" s="468"/>
    </row>
    <row r="131" spans="1:17" ht="18" customHeight="1">
      <c r="A131" s="309"/>
      <c r="B131" s="341" t="s">
        <v>40</v>
      </c>
      <c r="C131" s="320"/>
      <c r="D131" s="118"/>
      <c r="E131" s="118"/>
      <c r="F131" s="307"/>
      <c r="G131" s="407"/>
      <c r="H131" s="410"/>
      <c r="I131" s="269"/>
      <c r="J131" s="269"/>
      <c r="K131" s="269"/>
      <c r="L131" s="254"/>
      <c r="M131" s="269"/>
      <c r="N131" s="269"/>
      <c r="O131" s="269"/>
      <c r="P131" s="269"/>
      <c r="Q131" s="463"/>
    </row>
    <row r="132" spans="1:17" ht="18" customHeight="1">
      <c r="A132" s="309"/>
      <c r="B132" s="341" t="s">
        <v>116</v>
      </c>
      <c r="C132" s="320"/>
      <c r="D132" s="118"/>
      <c r="E132" s="118"/>
      <c r="F132" s="307"/>
      <c r="G132" s="407"/>
      <c r="H132" s="410"/>
      <c r="I132" s="269"/>
      <c r="J132" s="269"/>
      <c r="K132" s="269"/>
      <c r="L132" s="254"/>
      <c r="M132" s="269"/>
      <c r="N132" s="269"/>
      <c r="O132" s="269"/>
      <c r="P132" s="269"/>
      <c r="Q132" s="463"/>
    </row>
    <row r="133" spans="1:17" ht="18" customHeight="1">
      <c r="A133" s="309">
        <v>2</v>
      </c>
      <c r="B133" s="340" t="s">
        <v>117</v>
      </c>
      <c r="C133" s="320">
        <v>5295199</v>
      </c>
      <c r="D133" s="118" t="s">
        <v>12</v>
      </c>
      <c r="E133" s="90" t="s">
        <v>338</v>
      </c>
      <c r="F133" s="307">
        <v>-1000</v>
      </c>
      <c r="G133" s="326">
        <v>998183</v>
      </c>
      <c r="H133" s="327">
        <v>998183</v>
      </c>
      <c r="I133" s="269">
        <f>G133-H133</f>
        <v>0</v>
      </c>
      <c r="J133" s="269">
        <f>$F133*I133</f>
        <v>0</v>
      </c>
      <c r="K133" s="269">
        <f>J133/1000000</f>
        <v>0</v>
      </c>
      <c r="L133" s="326">
        <v>1170</v>
      </c>
      <c r="M133" s="327">
        <v>1170</v>
      </c>
      <c r="N133" s="269">
        <f>L133-M133</f>
        <v>0</v>
      </c>
      <c r="O133" s="269">
        <f>$F133*N133</f>
        <v>0</v>
      </c>
      <c r="P133" s="269">
        <f>O133/1000000</f>
        <v>0</v>
      </c>
      <c r="Q133" s="463"/>
    </row>
    <row r="134" spans="1:17" ht="18" customHeight="1">
      <c r="A134" s="309">
        <v>3</v>
      </c>
      <c r="B134" s="308" t="s">
        <v>118</v>
      </c>
      <c r="C134" s="320">
        <v>4864828</v>
      </c>
      <c r="D134" s="78" t="s">
        <v>12</v>
      </c>
      <c r="E134" s="90" t="s">
        <v>338</v>
      </c>
      <c r="F134" s="307">
        <v>-133.33</v>
      </c>
      <c r="G134" s="326">
        <v>998379</v>
      </c>
      <c r="H134" s="327">
        <v>999412</v>
      </c>
      <c r="I134" s="263">
        <f>G134-H134</f>
        <v>-1033</v>
      </c>
      <c r="J134" s="263">
        <f>$F134*I134</f>
        <v>137729.89</v>
      </c>
      <c r="K134" s="263">
        <f>J134/1000000</f>
        <v>0.13772989000000002</v>
      </c>
      <c r="L134" s="326">
        <v>13678</v>
      </c>
      <c r="M134" s="327">
        <v>13678</v>
      </c>
      <c r="N134" s="263">
        <f>L134-M134</f>
        <v>0</v>
      </c>
      <c r="O134" s="263">
        <f>$F134*N134</f>
        <v>0</v>
      </c>
      <c r="P134" s="263">
        <f>O134/1000000</f>
        <v>0</v>
      </c>
      <c r="Q134" s="463"/>
    </row>
    <row r="135" spans="1:17" ht="18" customHeight="1">
      <c r="A135" s="309">
        <v>4</v>
      </c>
      <c r="B135" s="340" t="s">
        <v>175</v>
      </c>
      <c r="C135" s="320">
        <v>4864804</v>
      </c>
      <c r="D135" s="118" t="s">
        <v>12</v>
      </c>
      <c r="E135" s="90" t="s">
        <v>338</v>
      </c>
      <c r="F135" s="307">
        <v>-200</v>
      </c>
      <c r="G135" s="326">
        <v>996426</v>
      </c>
      <c r="H135" s="327">
        <v>997266</v>
      </c>
      <c r="I135" s="269">
        <f>G135-H135</f>
        <v>-840</v>
      </c>
      <c r="J135" s="269">
        <f>$F135*I135</f>
        <v>168000</v>
      </c>
      <c r="K135" s="269">
        <f>J135/1000000</f>
        <v>0.168</v>
      </c>
      <c r="L135" s="326">
        <v>4084</v>
      </c>
      <c r="M135" s="327">
        <v>4084</v>
      </c>
      <c r="N135" s="269">
        <f>L135-M135</f>
        <v>0</v>
      </c>
      <c r="O135" s="269">
        <f>$F135*N135</f>
        <v>0</v>
      </c>
      <c r="P135" s="269">
        <f>O135/1000000</f>
        <v>0</v>
      </c>
      <c r="Q135" s="463"/>
    </row>
    <row r="136" spans="1:17" ht="18" customHeight="1">
      <c r="A136" s="309">
        <v>5</v>
      </c>
      <c r="B136" s="340" t="s">
        <v>176</v>
      </c>
      <c r="C136" s="320">
        <v>4864845</v>
      </c>
      <c r="D136" s="118" t="s">
        <v>12</v>
      </c>
      <c r="E136" s="90" t="s">
        <v>338</v>
      </c>
      <c r="F136" s="307">
        <v>-1000</v>
      </c>
      <c r="G136" s="326">
        <v>1048</v>
      </c>
      <c r="H136" s="327">
        <v>882</v>
      </c>
      <c r="I136" s="269">
        <f>G136-H136</f>
        <v>166</v>
      </c>
      <c r="J136" s="269">
        <f>$F136*I136</f>
        <v>-166000</v>
      </c>
      <c r="K136" s="269">
        <f>J136/1000000</f>
        <v>-0.166</v>
      </c>
      <c r="L136" s="326">
        <v>998679</v>
      </c>
      <c r="M136" s="327">
        <v>998679</v>
      </c>
      <c r="N136" s="269">
        <f>L136-M136</f>
        <v>0</v>
      </c>
      <c r="O136" s="269">
        <f>$F136*N136</f>
        <v>0</v>
      </c>
      <c r="P136" s="269">
        <f>O136/1000000</f>
        <v>0</v>
      </c>
      <c r="Q136" s="463"/>
    </row>
    <row r="137" spans="1:17" ht="18" customHeight="1">
      <c r="A137" s="309"/>
      <c r="B137" s="342" t="s">
        <v>177</v>
      </c>
      <c r="C137" s="320"/>
      <c r="D137" s="78"/>
      <c r="E137" s="78"/>
      <c r="F137" s="307"/>
      <c r="G137" s="407"/>
      <c r="H137" s="410"/>
      <c r="I137" s="269"/>
      <c r="J137" s="269"/>
      <c r="K137" s="269"/>
      <c r="L137" s="254"/>
      <c r="M137" s="269"/>
      <c r="N137" s="269"/>
      <c r="O137" s="269"/>
      <c r="P137" s="269"/>
      <c r="Q137" s="463"/>
    </row>
    <row r="138" spans="1:17" ht="18" customHeight="1">
      <c r="A138" s="309"/>
      <c r="B138" s="342" t="s">
        <v>107</v>
      </c>
      <c r="C138" s="320"/>
      <c r="D138" s="78"/>
      <c r="E138" s="78"/>
      <c r="F138" s="307"/>
      <c r="G138" s="407"/>
      <c r="H138" s="410"/>
      <c r="I138" s="269"/>
      <c r="J138" s="269"/>
      <c r="K138" s="269"/>
      <c r="L138" s="254"/>
      <c r="M138" s="269"/>
      <c r="N138" s="269"/>
      <c r="O138" s="269"/>
      <c r="P138" s="269"/>
      <c r="Q138" s="463"/>
    </row>
    <row r="139" spans="1:17" s="492" customFormat="1" ht="18">
      <c r="A139" s="474">
        <v>6</v>
      </c>
      <c r="B139" s="475" t="s">
        <v>390</v>
      </c>
      <c r="C139" s="476">
        <v>4864955</v>
      </c>
      <c r="D139" s="155" t="s">
        <v>12</v>
      </c>
      <c r="E139" s="156" t="s">
        <v>338</v>
      </c>
      <c r="F139" s="477">
        <v>-1000</v>
      </c>
      <c r="G139" s="326">
        <v>999263</v>
      </c>
      <c r="H139" s="439">
        <v>999318</v>
      </c>
      <c r="I139" s="445">
        <f>G139-H139</f>
        <v>-55</v>
      </c>
      <c r="J139" s="445">
        <f>$F139*I139</f>
        <v>55000</v>
      </c>
      <c r="K139" s="445">
        <f>J139/1000000</f>
        <v>0.055</v>
      </c>
      <c r="L139" s="326">
        <v>1869</v>
      </c>
      <c r="M139" s="439">
        <v>1869</v>
      </c>
      <c r="N139" s="445">
        <f>L139-M139</f>
        <v>0</v>
      </c>
      <c r="O139" s="445">
        <f>$F139*N139</f>
        <v>0</v>
      </c>
      <c r="P139" s="445">
        <f>O139/1000000</f>
        <v>0</v>
      </c>
      <c r="Q139" s="696"/>
    </row>
    <row r="140" spans="1:17" ht="18">
      <c r="A140" s="309">
        <v>7</v>
      </c>
      <c r="B140" s="340" t="s">
        <v>178</v>
      </c>
      <c r="C140" s="320">
        <v>4864820</v>
      </c>
      <c r="D140" s="118" t="s">
        <v>12</v>
      </c>
      <c r="E140" s="90" t="s">
        <v>338</v>
      </c>
      <c r="F140" s="307">
        <v>-160</v>
      </c>
      <c r="G140" s="326">
        <v>7929</v>
      </c>
      <c r="H140" s="327">
        <v>6455</v>
      </c>
      <c r="I140" s="269">
        <f>G140-H140</f>
        <v>1474</v>
      </c>
      <c r="J140" s="269">
        <f>$F140*I140</f>
        <v>-235840</v>
      </c>
      <c r="K140" s="269">
        <f>J140/1000000</f>
        <v>-0.23584</v>
      </c>
      <c r="L140" s="326">
        <v>10774</v>
      </c>
      <c r="M140" s="327">
        <v>10774</v>
      </c>
      <c r="N140" s="269">
        <f>L140-M140</f>
        <v>0</v>
      </c>
      <c r="O140" s="269">
        <f>$F140*N140</f>
        <v>0</v>
      </c>
      <c r="P140" s="269">
        <f>O140/1000000</f>
        <v>0</v>
      </c>
      <c r="Q140" s="697"/>
    </row>
    <row r="141" spans="1:17" ht="18" customHeight="1">
      <c r="A141" s="309">
        <v>8</v>
      </c>
      <c r="B141" s="340" t="s">
        <v>179</v>
      </c>
      <c r="C141" s="320">
        <v>4864811</v>
      </c>
      <c r="D141" s="118" t="s">
        <v>12</v>
      </c>
      <c r="E141" s="90" t="s">
        <v>338</v>
      </c>
      <c r="F141" s="307">
        <v>-200</v>
      </c>
      <c r="G141" s="326">
        <v>1655</v>
      </c>
      <c r="H141" s="327">
        <v>890</v>
      </c>
      <c r="I141" s="269">
        <f>G141-H141</f>
        <v>765</v>
      </c>
      <c r="J141" s="269">
        <f>$F141*I141</f>
        <v>-153000</v>
      </c>
      <c r="K141" s="269">
        <f>J141/1000000</f>
        <v>-0.153</v>
      </c>
      <c r="L141" s="326">
        <v>2791</v>
      </c>
      <c r="M141" s="327">
        <v>2791</v>
      </c>
      <c r="N141" s="269">
        <f>L141-M141</f>
        <v>0</v>
      </c>
      <c r="O141" s="269">
        <f>$F141*N141</f>
        <v>0</v>
      </c>
      <c r="P141" s="269">
        <f>O141/1000000</f>
        <v>0</v>
      </c>
      <c r="Q141" s="463"/>
    </row>
    <row r="142" spans="1:17" ht="18" customHeight="1">
      <c r="A142" s="309">
        <v>9</v>
      </c>
      <c r="B142" s="340" t="s">
        <v>399</v>
      </c>
      <c r="C142" s="320">
        <v>4864961</v>
      </c>
      <c r="D142" s="118" t="s">
        <v>12</v>
      </c>
      <c r="E142" s="90" t="s">
        <v>338</v>
      </c>
      <c r="F142" s="307">
        <v>-1000</v>
      </c>
      <c r="G142" s="326">
        <v>992779</v>
      </c>
      <c r="H142" s="327">
        <v>993678</v>
      </c>
      <c r="I142" s="269">
        <f>G142-H142</f>
        <v>-899</v>
      </c>
      <c r="J142" s="269">
        <f>$F142*I142</f>
        <v>899000</v>
      </c>
      <c r="K142" s="269">
        <f>J142/1000000</f>
        <v>0.899</v>
      </c>
      <c r="L142" s="326">
        <v>999640</v>
      </c>
      <c r="M142" s="327">
        <v>999640</v>
      </c>
      <c r="N142" s="269">
        <f>L142-M142</f>
        <v>0</v>
      </c>
      <c r="O142" s="269">
        <f>$F142*N142</f>
        <v>0</v>
      </c>
      <c r="P142" s="269">
        <f>O142/1000000</f>
        <v>0</v>
      </c>
      <c r="Q142" s="447"/>
    </row>
    <row r="143" spans="1:17" ht="18" customHeight="1">
      <c r="A143" s="309"/>
      <c r="B143" s="341" t="s">
        <v>107</v>
      </c>
      <c r="C143" s="320"/>
      <c r="D143" s="118"/>
      <c r="E143" s="118"/>
      <c r="F143" s="307"/>
      <c r="G143" s="407"/>
      <c r="H143" s="410"/>
      <c r="I143" s="269"/>
      <c r="J143" s="269"/>
      <c r="K143" s="269"/>
      <c r="L143" s="254"/>
      <c r="M143" s="269"/>
      <c r="N143" s="269"/>
      <c r="O143" s="269"/>
      <c r="P143" s="269"/>
      <c r="Q143" s="463"/>
    </row>
    <row r="144" spans="1:17" ht="18" customHeight="1">
      <c r="A144" s="309">
        <v>10</v>
      </c>
      <c r="B144" s="340" t="s">
        <v>180</v>
      </c>
      <c r="C144" s="320">
        <v>4865093</v>
      </c>
      <c r="D144" s="118" t="s">
        <v>12</v>
      </c>
      <c r="E144" s="90" t="s">
        <v>338</v>
      </c>
      <c r="F144" s="307">
        <v>-100</v>
      </c>
      <c r="G144" s="326">
        <v>100679</v>
      </c>
      <c r="H144" s="327">
        <v>100611</v>
      </c>
      <c r="I144" s="269">
        <f>G144-H144</f>
        <v>68</v>
      </c>
      <c r="J144" s="269">
        <f>$F144*I144</f>
        <v>-6800</v>
      </c>
      <c r="K144" s="269">
        <f>J144/1000000</f>
        <v>-0.0068</v>
      </c>
      <c r="L144" s="326">
        <v>74109</v>
      </c>
      <c r="M144" s="327">
        <v>74099</v>
      </c>
      <c r="N144" s="269">
        <f>L144-M144</f>
        <v>10</v>
      </c>
      <c r="O144" s="269">
        <f>$F144*N144</f>
        <v>-1000</v>
      </c>
      <c r="P144" s="269">
        <f>O144/1000000</f>
        <v>-0.001</v>
      </c>
      <c r="Q144" s="463"/>
    </row>
    <row r="145" spans="1:17" ht="18" customHeight="1">
      <c r="A145" s="309">
        <v>11</v>
      </c>
      <c r="B145" s="340" t="s">
        <v>181</v>
      </c>
      <c r="C145" s="320">
        <v>4902531</v>
      </c>
      <c r="D145" s="118" t="s">
        <v>12</v>
      </c>
      <c r="E145" s="90" t="s">
        <v>338</v>
      </c>
      <c r="F145" s="307">
        <v>-100</v>
      </c>
      <c r="G145" s="438">
        <v>20184</v>
      </c>
      <c r="H145" s="327">
        <v>19825</v>
      </c>
      <c r="I145" s="410">
        <f>G145-H145</f>
        <v>359</v>
      </c>
      <c r="J145" s="410">
        <f>$F145*I145</f>
        <v>-35900</v>
      </c>
      <c r="K145" s="410">
        <f>J145/1000000</f>
        <v>-0.0359</v>
      </c>
      <c r="L145" s="438">
        <v>5608</v>
      </c>
      <c r="M145" s="327">
        <v>5608</v>
      </c>
      <c r="N145" s="410">
        <f>L145-M145</f>
        <v>0</v>
      </c>
      <c r="O145" s="410">
        <f>$F145*N145</f>
        <v>0</v>
      </c>
      <c r="P145" s="410">
        <f>O145/1000000</f>
        <v>0</v>
      </c>
      <c r="Q145" s="463"/>
    </row>
    <row r="146" spans="1:17" ht="18" customHeight="1">
      <c r="A146" s="309"/>
      <c r="B146" s="340"/>
      <c r="C146" s="154">
        <v>4902544</v>
      </c>
      <c r="D146" s="158" t="s">
        <v>12</v>
      </c>
      <c r="E146" s="245" t="s">
        <v>338</v>
      </c>
      <c r="F146" s="159">
        <v>-100</v>
      </c>
      <c r="G146" s="438">
        <v>293</v>
      </c>
      <c r="H146" s="327">
        <v>0</v>
      </c>
      <c r="I146" s="410">
        <f>G146-H146</f>
        <v>293</v>
      </c>
      <c r="J146" s="410">
        <f>$F146*I146</f>
        <v>-29300</v>
      </c>
      <c r="K146" s="410">
        <f>J146/1000000</f>
        <v>-0.0293</v>
      </c>
      <c r="L146" s="438">
        <v>0</v>
      </c>
      <c r="M146" s="327">
        <v>0</v>
      </c>
      <c r="N146" s="410">
        <f>L146-M146</f>
        <v>0</v>
      </c>
      <c r="O146" s="410">
        <f>$F146*N146</f>
        <v>0</v>
      </c>
      <c r="P146" s="410">
        <f>O146/1000000</f>
        <v>0</v>
      </c>
      <c r="Q146" s="450" t="s">
        <v>472</v>
      </c>
    </row>
    <row r="147" spans="1:17" ht="18">
      <c r="A147" s="474">
        <v>12</v>
      </c>
      <c r="B147" s="475" t="s">
        <v>182</v>
      </c>
      <c r="C147" s="476">
        <v>5269199</v>
      </c>
      <c r="D147" s="155" t="s">
        <v>12</v>
      </c>
      <c r="E147" s="156" t="s">
        <v>338</v>
      </c>
      <c r="F147" s="477">
        <v>-100</v>
      </c>
      <c r="G147" s="326">
        <v>28526</v>
      </c>
      <c r="H147" s="439">
        <v>28642</v>
      </c>
      <c r="I147" s="445">
        <f>G147-H147</f>
        <v>-116</v>
      </c>
      <c r="J147" s="445">
        <f>$F147*I147</f>
        <v>11600</v>
      </c>
      <c r="K147" s="445">
        <f>J147/1000000</f>
        <v>0.0116</v>
      </c>
      <c r="L147" s="326">
        <v>62222</v>
      </c>
      <c r="M147" s="439">
        <v>62222</v>
      </c>
      <c r="N147" s="445">
        <f>L147-M147</f>
        <v>0</v>
      </c>
      <c r="O147" s="445">
        <f>$F147*N147</f>
        <v>0</v>
      </c>
      <c r="P147" s="445">
        <f>O147/1000000</f>
        <v>0</v>
      </c>
      <c r="Q147" s="468"/>
    </row>
    <row r="148" spans="1:17" ht="18" customHeight="1">
      <c r="A148" s="309"/>
      <c r="B148" s="342" t="s">
        <v>177</v>
      </c>
      <c r="C148" s="320"/>
      <c r="D148" s="78"/>
      <c r="E148" s="78"/>
      <c r="F148" s="303"/>
      <c r="G148" s="407"/>
      <c r="H148" s="410"/>
      <c r="I148" s="269"/>
      <c r="J148" s="269"/>
      <c r="K148" s="269"/>
      <c r="L148" s="254"/>
      <c r="M148" s="269"/>
      <c r="N148" s="269"/>
      <c r="O148" s="269"/>
      <c r="P148" s="269"/>
      <c r="Q148" s="463"/>
    </row>
    <row r="149" spans="1:17" ht="18" customHeight="1">
      <c r="A149" s="309"/>
      <c r="B149" s="341" t="s">
        <v>183</v>
      </c>
      <c r="C149" s="320"/>
      <c r="D149" s="118"/>
      <c r="E149" s="118"/>
      <c r="F149" s="303"/>
      <c r="G149" s="407"/>
      <c r="H149" s="410"/>
      <c r="I149" s="269"/>
      <c r="J149" s="269"/>
      <c r="K149" s="269"/>
      <c r="L149" s="254"/>
      <c r="M149" s="269"/>
      <c r="N149" s="269"/>
      <c r="O149" s="269"/>
      <c r="P149" s="269"/>
      <c r="Q149" s="463"/>
    </row>
    <row r="150" spans="1:17" ht="18" customHeight="1">
      <c r="A150" s="309">
        <v>13</v>
      </c>
      <c r="B150" s="340" t="s">
        <v>389</v>
      </c>
      <c r="C150" s="320">
        <v>4864892</v>
      </c>
      <c r="D150" s="118" t="s">
        <v>12</v>
      </c>
      <c r="E150" s="90" t="s">
        <v>338</v>
      </c>
      <c r="F150" s="307">
        <v>500</v>
      </c>
      <c r="G150" s="326">
        <v>999028</v>
      </c>
      <c r="H150" s="327">
        <v>999028</v>
      </c>
      <c r="I150" s="269">
        <f>G150-H150</f>
        <v>0</v>
      </c>
      <c r="J150" s="269">
        <f>$F150*I150</f>
        <v>0</v>
      </c>
      <c r="K150" s="269">
        <f>J150/1000000</f>
        <v>0</v>
      </c>
      <c r="L150" s="326">
        <v>16662</v>
      </c>
      <c r="M150" s="327">
        <v>16662</v>
      </c>
      <c r="N150" s="269">
        <f>L150-M150</f>
        <v>0</v>
      </c>
      <c r="O150" s="269">
        <f>$F150*N150</f>
        <v>0</v>
      </c>
      <c r="P150" s="269">
        <f>O150/1000000</f>
        <v>0</v>
      </c>
      <c r="Q150" s="481"/>
    </row>
    <row r="151" spans="1:17" ht="18" customHeight="1">
      <c r="A151" s="309">
        <v>14</v>
      </c>
      <c r="B151" s="340" t="s">
        <v>392</v>
      </c>
      <c r="C151" s="320">
        <v>4865048</v>
      </c>
      <c r="D151" s="118" t="s">
        <v>12</v>
      </c>
      <c r="E151" s="90" t="s">
        <v>338</v>
      </c>
      <c r="F151" s="307">
        <v>250</v>
      </c>
      <c r="G151" s="326">
        <v>999862</v>
      </c>
      <c r="H151" s="327">
        <v>999862</v>
      </c>
      <c r="I151" s="269">
        <f>G151-H151</f>
        <v>0</v>
      </c>
      <c r="J151" s="269">
        <f>$F151*I151</f>
        <v>0</v>
      </c>
      <c r="K151" s="269">
        <f>J151/1000000</f>
        <v>0</v>
      </c>
      <c r="L151" s="326">
        <v>999849</v>
      </c>
      <c r="M151" s="327">
        <v>999849</v>
      </c>
      <c r="N151" s="269">
        <f>L151-M151</f>
        <v>0</v>
      </c>
      <c r="O151" s="269">
        <f>$F151*N151</f>
        <v>0</v>
      </c>
      <c r="P151" s="269">
        <f>O151/1000000</f>
        <v>0</v>
      </c>
      <c r="Q151" s="473"/>
    </row>
    <row r="152" spans="1:17" ht="18" customHeight="1">
      <c r="A152" s="309">
        <v>15</v>
      </c>
      <c r="B152" s="340" t="s">
        <v>116</v>
      </c>
      <c r="C152" s="320">
        <v>4902508</v>
      </c>
      <c r="D152" s="118" t="s">
        <v>12</v>
      </c>
      <c r="E152" s="90" t="s">
        <v>338</v>
      </c>
      <c r="F152" s="307">
        <v>833.33</v>
      </c>
      <c r="G152" s="326">
        <v>2</v>
      </c>
      <c r="H152" s="327">
        <v>2</v>
      </c>
      <c r="I152" s="269">
        <f>G152-H152</f>
        <v>0</v>
      </c>
      <c r="J152" s="269">
        <f>$F152*I152</f>
        <v>0</v>
      </c>
      <c r="K152" s="269">
        <f>J152/1000000</f>
        <v>0</v>
      </c>
      <c r="L152" s="326">
        <v>999580</v>
      </c>
      <c r="M152" s="327">
        <v>999580</v>
      </c>
      <c r="N152" s="269">
        <f>L152-M152</f>
        <v>0</v>
      </c>
      <c r="O152" s="269">
        <f>$F152*N152</f>
        <v>0</v>
      </c>
      <c r="P152" s="269">
        <f>O152/1000000</f>
        <v>0</v>
      </c>
      <c r="Q152" s="463"/>
    </row>
    <row r="153" spans="1:17" ht="18" customHeight="1">
      <c r="A153" s="309"/>
      <c r="B153" s="341" t="s">
        <v>184</v>
      </c>
      <c r="C153" s="320"/>
      <c r="D153" s="118"/>
      <c r="E153" s="118"/>
      <c r="F153" s="307"/>
      <c r="G153" s="326"/>
      <c r="H153" s="327"/>
      <c r="I153" s="269"/>
      <c r="J153" s="269"/>
      <c r="K153" s="269"/>
      <c r="L153" s="254"/>
      <c r="M153" s="269"/>
      <c r="N153" s="269"/>
      <c r="O153" s="269"/>
      <c r="P153" s="269"/>
      <c r="Q153" s="463"/>
    </row>
    <row r="154" spans="1:17" ht="18" customHeight="1">
      <c r="A154" s="309">
        <v>16</v>
      </c>
      <c r="B154" s="308" t="s">
        <v>185</v>
      </c>
      <c r="C154" s="320">
        <v>4865133</v>
      </c>
      <c r="D154" s="78" t="s">
        <v>12</v>
      </c>
      <c r="E154" s="90" t="s">
        <v>338</v>
      </c>
      <c r="F154" s="307">
        <v>-100</v>
      </c>
      <c r="G154" s="326">
        <v>444225</v>
      </c>
      <c r="H154" s="327">
        <v>440670</v>
      </c>
      <c r="I154" s="269">
        <f>G154-H154</f>
        <v>3555</v>
      </c>
      <c r="J154" s="269">
        <f>$F154*I154</f>
        <v>-355500</v>
      </c>
      <c r="K154" s="269">
        <f>J154/1000000</f>
        <v>-0.3555</v>
      </c>
      <c r="L154" s="326">
        <v>46706</v>
      </c>
      <c r="M154" s="327">
        <v>46706</v>
      </c>
      <c r="N154" s="269">
        <f>L154-M154</f>
        <v>0</v>
      </c>
      <c r="O154" s="269">
        <f>$F154*N154</f>
        <v>0</v>
      </c>
      <c r="P154" s="269">
        <f>O154/1000000</f>
        <v>0</v>
      </c>
      <c r="Q154" s="463"/>
    </row>
    <row r="155" spans="1:17" ht="18" customHeight="1">
      <c r="A155" s="309"/>
      <c r="B155" s="342" t="s">
        <v>186</v>
      </c>
      <c r="C155" s="320"/>
      <c r="D155" s="78"/>
      <c r="E155" s="118"/>
      <c r="F155" s="307"/>
      <c r="G155" s="407"/>
      <c r="H155" s="410"/>
      <c r="I155" s="269"/>
      <c r="J155" s="269"/>
      <c r="K155" s="269"/>
      <c r="L155" s="254"/>
      <c r="M155" s="269"/>
      <c r="N155" s="269"/>
      <c r="O155" s="269"/>
      <c r="P155" s="269"/>
      <c r="Q155" s="463"/>
    </row>
    <row r="156" spans="1:17" ht="18" customHeight="1">
      <c r="A156" s="309">
        <v>17</v>
      </c>
      <c r="B156" s="308" t="s">
        <v>173</v>
      </c>
      <c r="C156" s="320">
        <v>4902554</v>
      </c>
      <c r="D156" s="78" t="s">
        <v>12</v>
      </c>
      <c r="E156" s="90" t="s">
        <v>338</v>
      </c>
      <c r="F156" s="307">
        <v>75</v>
      </c>
      <c r="G156" s="326">
        <v>0</v>
      </c>
      <c r="H156" s="327">
        <v>0</v>
      </c>
      <c r="I156" s="269">
        <f>G156-H156</f>
        <v>0</v>
      </c>
      <c r="J156" s="269">
        <f>$F156*I156</f>
        <v>0</v>
      </c>
      <c r="K156" s="269">
        <f>J156/1000000</f>
        <v>0</v>
      </c>
      <c r="L156" s="326">
        <v>0</v>
      </c>
      <c r="M156" s="327">
        <v>0</v>
      </c>
      <c r="N156" s="269">
        <f>L156-M156</f>
        <v>0</v>
      </c>
      <c r="O156" s="269">
        <f>$F156*N156</f>
        <v>0</v>
      </c>
      <c r="P156" s="269">
        <f>O156/1000000</f>
        <v>0</v>
      </c>
      <c r="Q156" s="462"/>
    </row>
    <row r="157" spans="1:17" ht="18" customHeight="1">
      <c r="A157" s="309"/>
      <c r="B157" s="342" t="s">
        <v>48</v>
      </c>
      <c r="C157" s="307"/>
      <c r="D157" s="78"/>
      <c r="E157" s="78"/>
      <c r="F157" s="307"/>
      <c r="G157" s="407"/>
      <c r="H157" s="410"/>
      <c r="I157" s="269"/>
      <c r="J157" s="269"/>
      <c r="K157" s="269"/>
      <c r="L157" s="254"/>
      <c r="M157" s="269"/>
      <c r="N157" s="269"/>
      <c r="O157" s="269"/>
      <c r="P157" s="269"/>
      <c r="Q157" s="463"/>
    </row>
    <row r="158" spans="1:17" ht="18" customHeight="1">
      <c r="A158" s="309"/>
      <c r="B158" s="342" t="s">
        <v>49</v>
      </c>
      <c r="C158" s="307"/>
      <c r="D158" s="78"/>
      <c r="E158" s="78"/>
      <c r="F158" s="307"/>
      <c r="G158" s="407"/>
      <c r="H158" s="410"/>
      <c r="I158" s="269"/>
      <c r="J158" s="269"/>
      <c r="K158" s="269"/>
      <c r="L158" s="254"/>
      <c r="M158" s="269"/>
      <c r="N158" s="269"/>
      <c r="O158" s="269"/>
      <c r="P158" s="269"/>
      <c r="Q158" s="463"/>
    </row>
    <row r="159" spans="1:17" ht="18" customHeight="1">
      <c r="A159" s="309"/>
      <c r="B159" s="342" t="s">
        <v>50</v>
      </c>
      <c r="C159" s="307"/>
      <c r="D159" s="78"/>
      <c r="E159" s="78"/>
      <c r="F159" s="307"/>
      <c r="G159" s="407"/>
      <c r="H159" s="410"/>
      <c r="I159" s="269"/>
      <c r="J159" s="269"/>
      <c r="K159" s="269"/>
      <c r="L159" s="254"/>
      <c r="M159" s="269"/>
      <c r="N159" s="269"/>
      <c r="O159" s="269"/>
      <c r="P159" s="269"/>
      <c r="Q159" s="463"/>
    </row>
    <row r="160" spans="1:17" ht="17.25" customHeight="1">
      <c r="A160" s="309">
        <v>18</v>
      </c>
      <c r="B160" s="340" t="s">
        <v>51</v>
      </c>
      <c r="C160" s="320">
        <v>4902572</v>
      </c>
      <c r="D160" s="118" t="s">
        <v>12</v>
      </c>
      <c r="E160" s="90" t="s">
        <v>338</v>
      </c>
      <c r="F160" s="307">
        <v>-100</v>
      </c>
      <c r="G160" s="326">
        <v>0</v>
      </c>
      <c r="H160" s="327">
        <v>0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26">
        <v>0</v>
      </c>
      <c r="M160" s="327">
        <v>0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779"/>
    </row>
    <row r="161" spans="1:17" ht="18" customHeight="1">
      <c r="A161" s="309">
        <v>19</v>
      </c>
      <c r="B161" s="340" t="s">
        <v>52</v>
      </c>
      <c r="C161" s="320">
        <v>4902541</v>
      </c>
      <c r="D161" s="118" t="s">
        <v>12</v>
      </c>
      <c r="E161" s="90" t="s">
        <v>338</v>
      </c>
      <c r="F161" s="307">
        <v>-100</v>
      </c>
      <c r="G161" s="326">
        <v>999931</v>
      </c>
      <c r="H161" s="327">
        <v>1000020</v>
      </c>
      <c r="I161" s="269">
        <f>G161-H161</f>
        <v>-89</v>
      </c>
      <c r="J161" s="269">
        <f>$F161*I161</f>
        <v>8900</v>
      </c>
      <c r="K161" s="269">
        <f>J161/1000000</f>
        <v>0.0089</v>
      </c>
      <c r="L161" s="326">
        <v>999720</v>
      </c>
      <c r="M161" s="327">
        <v>999891</v>
      </c>
      <c r="N161" s="269">
        <f>L161-M161</f>
        <v>-171</v>
      </c>
      <c r="O161" s="269">
        <f>$F161*N161</f>
        <v>17100</v>
      </c>
      <c r="P161" s="269">
        <f>O161/1000000</f>
        <v>0.0171</v>
      </c>
      <c r="Q161" s="463"/>
    </row>
    <row r="162" spans="1:17" ht="18" customHeight="1">
      <c r="A162" s="309">
        <v>20</v>
      </c>
      <c r="B162" s="340" t="s">
        <v>53</v>
      </c>
      <c r="C162" s="320">
        <v>4902539</v>
      </c>
      <c r="D162" s="118" t="s">
        <v>12</v>
      </c>
      <c r="E162" s="90" t="s">
        <v>338</v>
      </c>
      <c r="F162" s="307">
        <v>-100</v>
      </c>
      <c r="G162" s="326">
        <v>2021</v>
      </c>
      <c r="H162" s="327">
        <v>1968</v>
      </c>
      <c r="I162" s="269">
        <f>G162-H162</f>
        <v>53</v>
      </c>
      <c r="J162" s="269">
        <f>$F162*I162</f>
        <v>-5300</v>
      </c>
      <c r="K162" s="269">
        <f>J162/1000000</f>
        <v>-0.0053</v>
      </c>
      <c r="L162" s="326">
        <v>26861</v>
      </c>
      <c r="M162" s="327">
        <v>26624</v>
      </c>
      <c r="N162" s="269">
        <f>L162-M162</f>
        <v>237</v>
      </c>
      <c r="O162" s="269">
        <f>$F162*N162</f>
        <v>-23700</v>
      </c>
      <c r="P162" s="269">
        <f>O162/1000000</f>
        <v>-0.0237</v>
      </c>
      <c r="Q162" s="463"/>
    </row>
    <row r="163" spans="1:17" ht="18" customHeight="1">
      <c r="A163" s="309"/>
      <c r="B163" s="341" t="s">
        <v>54</v>
      </c>
      <c r="C163" s="320"/>
      <c r="D163" s="118"/>
      <c r="E163" s="118"/>
      <c r="F163" s="307"/>
      <c r="G163" s="407"/>
      <c r="H163" s="410"/>
      <c r="I163" s="269"/>
      <c r="J163" s="269"/>
      <c r="K163" s="269"/>
      <c r="L163" s="254"/>
      <c r="M163" s="269"/>
      <c r="N163" s="269"/>
      <c r="O163" s="269"/>
      <c r="P163" s="269"/>
      <c r="Q163" s="463"/>
    </row>
    <row r="164" spans="1:17" ht="18" customHeight="1">
      <c r="A164" s="309">
        <v>21</v>
      </c>
      <c r="B164" s="340" t="s">
        <v>55</v>
      </c>
      <c r="C164" s="320">
        <v>4902591</v>
      </c>
      <c r="D164" s="118" t="s">
        <v>12</v>
      </c>
      <c r="E164" s="90" t="s">
        <v>338</v>
      </c>
      <c r="F164" s="307">
        <v>-1333</v>
      </c>
      <c r="G164" s="326">
        <v>456</v>
      </c>
      <c r="H164" s="263">
        <v>441</v>
      </c>
      <c r="I164" s="327">
        <f aca="true" t="shared" si="30" ref="I164:I170">G164-H164</f>
        <v>15</v>
      </c>
      <c r="J164" s="327">
        <f aca="true" t="shared" si="31" ref="J164:J170">$F164*I164</f>
        <v>-19995</v>
      </c>
      <c r="K164" s="328">
        <f aca="true" t="shared" si="32" ref="K164:K170">J164/1000000</f>
        <v>-0.019995</v>
      </c>
      <c r="L164" s="326">
        <v>370</v>
      </c>
      <c r="M164" s="263">
        <v>370</v>
      </c>
      <c r="N164" s="327">
        <f aca="true" t="shared" si="33" ref="N164:N170">L164-M164</f>
        <v>0</v>
      </c>
      <c r="O164" s="327">
        <f aca="true" t="shared" si="34" ref="O164:O170">$F164*N164</f>
        <v>0</v>
      </c>
      <c r="P164" s="328">
        <f aca="true" t="shared" si="35" ref="P164:P170">O164/1000000</f>
        <v>0</v>
      </c>
      <c r="Q164" s="463"/>
    </row>
    <row r="165" spans="1:17" ht="18" customHeight="1">
      <c r="A165" s="309">
        <v>22</v>
      </c>
      <c r="B165" s="340" t="s">
        <v>56</v>
      </c>
      <c r="C165" s="320">
        <v>4902565</v>
      </c>
      <c r="D165" s="118" t="s">
        <v>12</v>
      </c>
      <c r="E165" s="90" t="s">
        <v>338</v>
      </c>
      <c r="F165" s="307">
        <v>-100</v>
      </c>
      <c r="G165" s="326">
        <v>2094</v>
      </c>
      <c r="H165" s="263">
        <v>1280</v>
      </c>
      <c r="I165" s="327">
        <f t="shared" si="30"/>
        <v>814</v>
      </c>
      <c r="J165" s="327">
        <f t="shared" si="31"/>
        <v>-81400</v>
      </c>
      <c r="K165" s="328">
        <f t="shared" si="32"/>
        <v>-0.0814</v>
      </c>
      <c r="L165" s="326">
        <v>1509</v>
      </c>
      <c r="M165" s="263">
        <v>1508</v>
      </c>
      <c r="N165" s="327">
        <f t="shared" si="33"/>
        <v>1</v>
      </c>
      <c r="O165" s="327">
        <f t="shared" si="34"/>
        <v>-100</v>
      </c>
      <c r="P165" s="328">
        <f t="shared" si="35"/>
        <v>-0.0001</v>
      </c>
      <c r="Q165" s="463"/>
    </row>
    <row r="166" spans="1:17" ht="18" customHeight="1">
      <c r="A166" s="309">
        <v>23</v>
      </c>
      <c r="B166" s="340" t="s">
        <v>57</v>
      </c>
      <c r="C166" s="320">
        <v>4902523</v>
      </c>
      <c r="D166" s="118" t="s">
        <v>12</v>
      </c>
      <c r="E166" s="90" t="s">
        <v>338</v>
      </c>
      <c r="F166" s="307">
        <v>-100</v>
      </c>
      <c r="G166" s="326">
        <v>999815</v>
      </c>
      <c r="H166" s="263">
        <v>999815</v>
      </c>
      <c r="I166" s="327">
        <f>G166-H166</f>
        <v>0</v>
      </c>
      <c r="J166" s="327">
        <f t="shared" si="31"/>
        <v>0</v>
      </c>
      <c r="K166" s="328">
        <f t="shared" si="32"/>
        <v>0</v>
      </c>
      <c r="L166" s="326">
        <v>999943</v>
      </c>
      <c r="M166" s="263">
        <v>999943</v>
      </c>
      <c r="N166" s="327">
        <f>L166-M166</f>
        <v>0</v>
      </c>
      <c r="O166" s="327">
        <f t="shared" si="34"/>
        <v>0</v>
      </c>
      <c r="P166" s="328">
        <f t="shared" si="35"/>
        <v>0</v>
      </c>
      <c r="Q166" s="463"/>
    </row>
    <row r="167" spans="1:17" ht="18" customHeight="1">
      <c r="A167" s="309">
        <v>24</v>
      </c>
      <c r="B167" s="340" t="s">
        <v>58</v>
      </c>
      <c r="C167" s="320">
        <v>4902547</v>
      </c>
      <c r="D167" s="118" t="s">
        <v>12</v>
      </c>
      <c r="E167" s="90" t="s">
        <v>338</v>
      </c>
      <c r="F167" s="307">
        <v>-100</v>
      </c>
      <c r="G167" s="326">
        <v>5885</v>
      </c>
      <c r="H167" s="263">
        <v>5885</v>
      </c>
      <c r="I167" s="327">
        <f t="shared" si="30"/>
        <v>0</v>
      </c>
      <c r="J167" s="327">
        <f t="shared" si="31"/>
        <v>0</v>
      </c>
      <c r="K167" s="328">
        <f t="shared" si="32"/>
        <v>0</v>
      </c>
      <c r="L167" s="326">
        <v>8891</v>
      </c>
      <c r="M167" s="263">
        <v>8891</v>
      </c>
      <c r="N167" s="327">
        <f t="shared" si="33"/>
        <v>0</v>
      </c>
      <c r="O167" s="327">
        <f t="shared" si="34"/>
        <v>0</v>
      </c>
      <c r="P167" s="328">
        <f t="shared" si="35"/>
        <v>0</v>
      </c>
      <c r="Q167" s="463"/>
    </row>
    <row r="168" spans="1:17" ht="18" customHeight="1">
      <c r="A168" s="309">
        <v>25</v>
      </c>
      <c r="B168" s="308" t="s">
        <v>59</v>
      </c>
      <c r="C168" s="307">
        <v>4902548</v>
      </c>
      <c r="D168" s="78" t="s">
        <v>12</v>
      </c>
      <c r="E168" s="90" t="s">
        <v>338</v>
      </c>
      <c r="F168" s="742">
        <v>-100</v>
      </c>
      <c r="G168" s="326">
        <v>0</v>
      </c>
      <c r="H168" s="263">
        <v>0</v>
      </c>
      <c r="I168" s="327">
        <f>G168-H168</f>
        <v>0</v>
      </c>
      <c r="J168" s="327">
        <f>$F168*I168</f>
        <v>0</v>
      </c>
      <c r="K168" s="328">
        <f>J168/1000000</f>
        <v>0</v>
      </c>
      <c r="L168" s="326">
        <v>0</v>
      </c>
      <c r="M168" s="263">
        <v>0</v>
      </c>
      <c r="N168" s="327">
        <f>L168-M168</f>
        <v>0</v>
      </c>
      <c r="O168" s="327">
        <f>$F168*N168</f>
        <v>0</v>
      </c>
      <c r="P168" s="328">
        <f>O168/1000000</f>
        <v>0</v>
      </c>
      <c r="Q168" s="463"/>
    </row>
    <row r="169" spans="1:17" ht="18" customHeight="1">
      <c r="A169" s="309">
        <v>26</v>
      </c>
      <c r="B169" s="308" t="s">
        <v>60</v>
      </c>
      <c r="C169" s="307">
        <v>5295190</v>
      </c>
      <c r="D169" s="78" t="s">
        <v>12</v>
      </c>
      <c r="E169" s="90" t="s">
        <v>338</v>
      </c>
      <c r="F169" s="307">
        <v>-100</v>
      </c>
      <c r="G169" s="326">
        <v>1353</v>
      </c>
      <c r="H169" s="263">
        <v>1072</v>
      </c>
      <c r="I169" s="327">
        <f t="shared" si="30"/>
        <v>281</v>
      </c>
      <c r="J169" s="327">
        <f t="shared" si="31"/>
        <v>-28100</v>
      </c>
      <c r="K169" s="328">
        <f t="shared" si="32"/>
        <v>-0.0281</v>
      </c>
      <c r="L169" s="326">
        <v>30277</v>
      </c>
      <c r="M169" s="263">
        <v>30274</v>
      </c>
      <c r="N169" s="327">
        <f t="shared" si="33"/>
        <v>3</v>
      </c>
      <c r="O169" s="327">
        <f t="shared" si="34"/>
        <v>-300</v>
      </c>
      <c r="P169" s="328">
        <f t="shared" si="35"/>
        <v>-0.0003</v>
      </c>
      <c r="Q169" s="463"/>
    </row>
    <row r="170" spans="1:17" ht="18" customHeight="1">
      <c r="A170" s="309">
        <v>27</v>
      </c>
      <c r="B170" s="308" t="s">
        <v>61</v>
      </c>
      <c r="C170" s="307">
        <v>4902529</v>
      </c>
      <c r="D170" s="78" t="s">
        <v>12</v>
      </c>
      <c r="E170" s="90" t="s">
        <v>338</v>
      </c>
      <c r="F170" s="307">
        <v>-44.44</v>
      </c>
      <c r="G170" s="326">
        <v>989588</v>
      </c>
      <c r="H170" s="263">
        <v>989588</v>
      </c>
      <c r="I170" s="327">
        <f t="shared" si="30"/>
        <v>0</v>
      </c>
      <c r="J170" s="327">
        <f t="shared" si="31"/>
        <v>0</v>
      </c>
      <c r="K170" s="328">
        <f t="shared" si="32"/>
        <v>0</v>
      </c>
      <c r="L170" s="326">
        <v>297</v>
      </c>
      <c r="M170" s="263">
        <v>297</v>
      </c>
      <c r="N170" s="327">
        <f t="shared" si="33"/>
        <v>0</v>
      </c>
      <c r="O170" s="327">
        <f t="shared" si="34"/>
        <v>0</v>
      </c>
      <c r="P170" s="328">
        <f t="shared" si="35"/>
        <v>0</v>
      </c>
      <c r="Q170" s="473"/>
    </row>
    <row r="171" spans="1:17" ht="18" customHeight="1">
      <c r="A171" s="309">
        <v>28</v>
      </c>
      <c r="B171" s="308" t="s">
        <v>141</v>
      </c>
      <c r="C171" s="307">
        <v>4865087</v>
      </c>
      <c r="D171" s="78" t="s">
        <v>12</v>
      </c>
      <c r="E171" s="90" t="s">
        <v>338</v>
      </c>
      <c r="F171" s="307">
        <v>-100</v>
      </c>
      <c r="G171" s="326">
        <v>0</v>
      </c>
      <c r="H171" s="327">
        <v>0</v>
      </c>
      <c r="I171" s="269">
        <f>G171-H171</f>
        <v>0</v>
      </c>
      <c r="J171" s="269">
        <f>$F171*I171</f>
        <v>0</v>
      </c>
      <c r="K171" s="269">
        <f>J171/1000000</f>
        <v>0</v>
      </c>
      <c r="L171" s="326">
        <v>0</v>
      </c>
      <c r="M171" s="327">
        <v>0</v>
      </c>
      <c r="N171" s="269">
        <f>L171-M171</f>
        <v>0</v>
      </c>
      <c r="O171" s="269">
        <f>$F171*N171</f>
        <v>0</v>
      </c>
      <c r="P171" s="269">
        <f>O171/1000000</f>
        <v>0</v>
      </c>
      <c r="Q171" s="463"/>
    </row>
    <row r="172" spans="1:17" ht="18" customHeight="1">
      <c r="A172" s="309"/>
      <c r="B172" s="342" t="s">
        <v>75</v>
      </c>
      <c r="C172" s="307"/>
      <c r="D172" s="78"/>
      <c r="E172" s="78"/>
      <c r="F172" s="307"/>
      <c r="G172" s="407"/>
      <c r="H172" s="410"/>
      <c r="I172" s="269"/>
      <c r="J172" s="269"/>
      <c r="K172" s="269"/>
      <c r="L172" s="254"/>
      <c r="M172" s="269"/>
      <c r="N172" s="269"/>
      <c r="O172" s="269"/>
      <c r="P172" s="269"/>
      <c r="Q172" s="463"/>
    </row>
    <row r="173" spans="1:17" ht="18" customHeight="1">
      <c r="A173" s="309">
        <v>29</v>
      </c>
      <c r="B173" s="308" t="s">
        <v>76</v>
      </c>
      <c r="C173" s="307">
        <v>4902577</v>
      </c>
      <c r="D173" s="78" t="s">
        <v>12</v>
      </c>
      <c r="E173" s="90" t="s">
        <v>338</v>
      </c>
      <c r="F173" s="307">
        <v>400</v>
      </c>
      <c r="G173" s="326">
        <v>995632</v>
      </c>
      <c r="H173" s="327">
        <v>995632</v>
      </c>
      <c r="I173" s="269">
        <f>G173-H173</f>
        <v>0</v>
      </c>
      <c r="J173" s="269">
        <f>$F173*I173</f>
        <v>0</v>
      </c>
      <c r="K173" s="269">
        <f>J173/1000000</f>
        <v>0</v>
      </c>
      <c r="L173" s="326">
        <v>68</v>
      </c>
      <c r="M173" s="327">
        <v>68</v>
      </c>
      <c r="N173" s="269">
        <f>L173-M173</f>
        <v>0</v>
      </c>
      <c r="O173" s="269">
        <f>$F173*N173</f>
        <v>0</v>
      </c>
      <c r="P173" s="269">
        <f>O173/1000000</f>
        <v>0</v>
      </c>
      <c r="Q173" s="463"/>
    </row>
    <row r="174" spans="1:17" ht="18" customHeight="1">
      <c r="A174" s="309">
        <v>30</v>
      </c>
      <c r="B174" s="308" t="s">
        <v>77</v>
      </c>
      <c r="C174" s="307">
        <v>4902525</v>
      </c>
      <c r="D174" s="78" t="s">
        <v>12</v>
      </c>
      <c r="E174" s="90" t="s">
        <v>338</v>
      </c>
      <c r="F174" s="307">
        <v>-400</v>
      </c>
      <c r="G174" s="326">
        <v>999985</v>
      </c>
      <c r="H174" s="327">
        <v>999985</v>
      </c>
      <c r="I174" s="269">
        <f>G174-H174</f>
        <v>0</v>
      </c>
      <c r="J174" s="269">
        <f>$F174*I174</f>
        <v>0</v>
      </c>
      <c r="K174" s="269">
        <f>J174/1000000</f>
        <v>0</v>
      </c>
      <c r="L174" s="326">
        <v>999705</v>
      </c>
      <c r="M174" s="327">
        <v>999705</v>
      </c>
      <c r="N174" s="269">
        <f>L174-M174</f>
        <v>0</v>
      </c>
      <c r="O174" s="269">
        <f>$F174*N174</f>
        <v>0</v>
      </c>
      <c r="P174" s="269">
        <f>O174/1000000</f>
        <v>0</v>
      </c>
      <c r="Q174" s="463"/>
    </row>
    <row r="175" spans="1:17" ht="18" customHeight="1">
      <c r="A175" s="307"/>
      <c r="B175" s="332" t="s">
        <v>445</v>
      </c>
      <c r="C175" s="307"/>
      <c r="D175" s="78"/>
      <c r="E175" s="90"/>
      <c r="F175" s="307"/>
      <c r="G175" s="326"/>
      <c r="H175" s="327"/>
      <c r="I175" s="269"/>
      <c r="J175" s="269"/>
      <c r="K175" s="269"/>
      <c r="L175" s="326"/>
      <c r="M175" s="327"/>
      <c r="N175" s="269"/>
      <c r="O175" s="269"/>
      <c r="P175" s="269"/>
      <c r="Q175" s="737"/>
    </row>
    <row r="176" spans="1:17" ht="18" customHeight="1">
      <c r="A176" s="307">
        <v>31</v>
      </c>
      <c r="B176" s="745" t="s">
        <v>444</v>
      </c>
      <c r="C176" s="307">
        <v>5295160</v>
      </c>
      <c r="D176" s="78" t="s">
        <v>12</v>
      </c>
      <c r="E176" s="90" t="s">
        <v>338</v>
      </c>
      <c r="F176" s="307">
        <v>-400</v>
      </c>
      <c r="G176" s="725">
        <v>996332</v>
      </c>
      <c r="H176" s="51">
        <v>996248</v>
      </c>
      <c r="I176" s="720">
        <f>G176-H176</f>
        <v>84</v>
      </c>
      <c r="J176" s="720">
        <f>$F176*I176</f>
        <v>-33600</v>
      </c>
      <c r="K176" s="763">
        <f>J176/1000000</f>
        <v>-0.0336</v>
      </c>
      <c r="L176" s="725">
        <v>999893</v>
      </c>
      <c r="M176" s="51">
        <v>999893</v>
      </c>
      <c r="N176" s="720">
        <f>L176-M176</f>
        <v>0</v>
      </c>
      <c r="O176" s="720">
        <f>$F176*N176</f>
        <v>0</v>
      </c>
      <c r="P176" s="723">
        <f>O176/1000000</f>
        <v>0</v>
      </c>
      <c r="Q176" s="737"/>
    </row>
    <row r="177" spans="1:17" ht="18" customHeight="1">
      <c r="A177" s="307"/>
      <c r="B177" s="745"/>
      <c r="C177" s="307"/>
      <c r="D177" s="78"/>
      <c r="E177" s="90"/>
      <c r="F177" s="307">
        <v>-400</v>
      </c>
      <c r="G177" s="725">
        <v>2750</v>
      </c>
      <c r="H177" s="51">
        <v>1027</v>
      </c>
      <c r="I177" s="720">
        <f>G177-H177</f>
        <v>1723</v>
      </c>
      <c r="J177" s="720">
        <f>$F177*I177</f>
        <v>-689200</v>
      </c>
      <c r="K177" s="763">
        <f>J177/1000000</f>
        <v>-0.6892</v>
      </c>
      <c r="L177" s="725"/>
      <c r="M177" s="51"/>
      <c r="N177" s="720"/>
      <c r="O177" s="720"/>
      <c r="P177" s="723"/>
      <c r="Q177" s="737"/>
    </row>
    <row r="178" spans="1:17" s="484" customFormat="1" ht="18">
      <c r="A178" s="350"/>
      <c r="B178" s="332" t="s">
        <v>446</v>
      </c>
      <c r="C178" s="298"/>
      <c r="D178" s="118"/>
      <c r="E178" s="90"/>
      <c r="F178" s="320"/>
      <c r="G178" s="326"/>
      <c r="H178" s="327"/>
      <c r="I178" s="307"/>
      <c r="J178" s="307"/>
      <c r="K178" s="307"/>
      <c r="L178" s="326"/>
      <c r="M178" s="327"/>
      <c r="N178" s="307"/>
      <c r="O178" s="307"/>
      <c r="P178" s="307"/>
      <c r="Q178" s="450"/>
    </row>
    <row r="179" spans="1:17" s="484" customFormat="1" ht="18">
      <c r="A179" s="350">
        <v>32</v>
      </c>
      <c r="B179" s="700" t="s">
        <v>452</v>
      </c>
      <c r="C179" s="298">
        <v>4864960</v>
      </c>
      <c r="D179" s="118" t="s">
        <v>12</v>
      </c>
      <c r="E179" s="90" t="s">
        <v>338</v>
      </c>
      <c r="F179" s="320">
        <v>-1000</v>
      </c>
      <c r="G179" s="326">
        <v>1719</v>
      </c>
      <c r="H179" s="327">
        <v>2613</v>
      </c>
      <c r="I179" s="327">
        <f>G179-H179</f>
        <v>-894</v>
      </c>
      <c r="J179" s="327">
        <f>$F179*I179</f>
        <v>894000</v>
      </c>
      <c r="K179" s="328">
        <f>J179/1000000</f>
        <v>0.894</v>
      </c>
      <c r="L179" s="326">
        <v>1742</v>
      </c>
      <c r="M179" s="327">
        <v>1742</v>
      </c>
      <c r="N179" s="327">
        <f>L179-M179</f>
        <v>0</v>
      </c>
      <c r="O179" s="327">
        <f>$F179*N179</f>
        <v>0</v>
      </c>
      <c r="P179" s="328">
        <f>O179/1000000</f>
        <v>0</v>
      </c>
      <c r="Q179" s="450"/>
    </row>
    <row r="180" spans="1:17" ht="18">
      <c r="A180" s="350">
        <v>33</v>
      </c>
      <c r="B180" s="700" t="s">
        <v>453</v>
      </c>
      <c r="C180" s="298">
        <v>5128441</v>
      </c>
      <c r="D180" s="118" t="s">
        <v>12</v>
      </c>
      <c r="E180" s="90" t="s">
        <v>338</v>
      </c>
      <c r="F180" s="537">
        <v>-750</v>
      </c>
      <c r="G180" s="326">
        <v>968</v>
      </c>
      <c r="H180" s="327">
        <v>718</v>
      </c>
      <c r="I180" s="327">
        <f>G180-H180</f>
        <v>250</v>
      </c>
      <c r="J180" s="327">
        <f>$F180*I180</f>
        <v>-187500</v>
      </c>
      <c r="K180" s="328">
        <f>J180/1000000</f>
        <v>-0.1875</v>
      </c>
      <c r="L180" s="326">
        <v>2679</v>
      </c>
      <c r="M180" s="327">
        <v>2679</v>
      </c>
      <c r="N180" s="327">
        <f>L180-M180</f>
        <v>0</v>
      </c>
      <c r="O180" s="327">
        <f>$F180*N180</f>
        <v>0</v>
      </c>
      <c r="P180" s="328">
        <f>O180/1000000</f>
        <v>0</v>
      </c>
      <c r="Q180" s="450"/>
    </row>
    <row r="181" spans="1:17" ht="18" customHeight="1" thickBot="1">
      <c r="A181" s="307"/>
      <c r="B181" s="308"/>
      <c r="C181" s="307"/>
      <c r="D181" s="78"/>
      <c r="E181" s="90"/>
      <c r="F181" s="307"/>
      <c r="G181" s="326"/>
      <c r="H181" s="327"/>
      <c r="I181" s="269"/>
      <c r="J181" s="269"/>
      <c r="K181" s="269"/>
      <c r="L181" s="326"/>
      <c r="M181" s="327"/>
      <c r="N181" s="269"/>
      <c r="O181" s="269"/>
      <c r="P181" s="269"/>
      <c r="Q181" s="737"/>
    </row>
    <row r="182" s="548" customFormat="1" ht="15" customHeight="1"/>
    <row r="184" spans="1:16" ht="20.25">
      <c r="A184" s="302" t="s">
        <v>305</v>
      </c>
      <c r="K184" s="586">
        <f>SUM(K130:K182)</f>
        <v>-0.024405110000000008</v>
      </c>
      <c r="P184" s="586">
        <f>SUM(P130:P182)</f>
        <v>-0.008</v>
      </c>
    </row>
    <row r="185" spans="1:16" ht="12.75">
      <c r="A185" s="53"/>
      <c r="K185" s="537"/>
      <c r="P185" s="537"/>
    </row>
    <row r="186" spans="1:16" ht="12.75">
      <c r="A186" s="53"/>
      <c r="K186" s="537"/>
      <c r="P186" s="537"/>
    </row>
    <row r="187" spans="1:17" ht="18">
      <c r="A187" s="53"/>
      <c r="K187" s="537"/>
      <c r="P187" s="537"/>
      <c r="Q187" s="582" t="str">
        <f>NDPL!$Q$1</f>
        <v>NOVEMBER-2018</v>
      </c>
    </row>
    <row r="188" spans="1:16" ht="12.75">
      <c r="A188" s="53"/>
      <c r="K188" s="537"/>
      <c r="P188" s="537"/>
    </row>
    <row r="189" spans="1:16" ht="12.75">
      <c r="A189" s="53"/>
      <c r="K189" s="537"/>
      <c r="P189" s="537"/>
    </row>
    <row r="190" spans="1:16" ht="12.75">
      <c r="A190" s="53"/>
      <c r="K190" s="537"/>
      <c r="P190" s="537"/>
    </row>
    <row r="191" spans="1:11" ht="13.5" thickBot="1">
      <c r="A191" s="2"/>
      <c r="B191" s="7"/>
      <c r="C191" s="7"/>
      <c r="D191" s="49"/>
      <c r="E191" s="49"/>
      <c r="F191" s="18"/>
      <c r="G191" s="18"/>
      <c r="H191" s="18"/>
      <c r="I191" s="18"/>
      <c r="J191" s="18"/>
      <c r="K191" s="50"/>
    </row>
    <row r="192" spans="1:17" ht="27.75">
      <c r="A192" s="394" t="s">
        <v>189</v>
      </c>
      <c r="B192" s="137"/>
      <c r="C192" s="133"/>
      <c r="D192" s="133"/>
      <c r="E192" s="133"/>
      <c r="F192" s="179"/>
      <c r="G192" s="179"/>
      <c r="H192" s="179"/>
      <c r="I192" s="179"/>
      <c r="J192" s="179"/>
      <c r="K192" s="180"/>
      <c r="L192" s="548"/>
      <c r="M192" s="548"/>
      <c r="N192" s="548"/>
      <c r="O192" s="548"/>
      <c r="P192" s="548"/>
      <c r="Q192" s="549"/>
    </row>
    <row r="193" spans="1:17" ht="24.75" customHeight="1">
      <c r="A193" s="393" t="s">
        <v>307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392">
        <f>K124</f>
        <v>-62.83818486555556</v>
      </c>
      <c r="L193" s="279"/>
      <c r="M193" s="279"/>
      <c r="N193" s="279"/>
      <c r="O193" s="279"/>
      <c r="P193" s="392">
        <f>P124</f>
        <v>0.1589805555555556</v>
      </c>
      <c r="Q193" s="550"/>
    </row>
    <row r="194" spans="1:17" ht="24.75" customHeight="1">
      <c r="A194" s="393" t="s">
        <v>306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392">
        <f>K184</f>
        <v>-0.024405110000000008</v>
      </c>
      <c r="L194" s="279"/>
      <c r="M194" s="279"/>
      <c r="N194" s="279"/>
      <c r="O194" s="279"/>
      <c r="P194" s="392">
        <f>P184</f>
        <v>-0.008</v>
      </c>
      <c r="Q194" s="550"/>
    </row>
    <row r="195" spans="1:17" ht="24.75" customHeight="1">
      <c r="A195" s="393" t="s">
        <v>308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392">
        <f>'ROHTAK ROAD'!K41</f>
        <v>-0.055524999999999845</v>
      </c>
      <c r="L195" s="279"/>
      <c r="M195" s="279"/>
      <c r="N195" s="279"/>
      <c r="O195" s="279"/>
      <c r="P195" s="392">
        <f>'ROHTAK ROAD'!P41</f>
        <v>-0.0066</v>
      </c>
      <c r="Q195" s="550"/>
    </row>
    <row r="196" spans="1:17" ht="24.75" customHeight="1">
      <c r="A196" s="393" t="s">
        <v>309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392">
        <f>-MES!K39</f>
        <v>-0.0331</v>
      </c>
      <c r="L196" s="279"/>
      <c r="M196" s="279"/>
      <c r="N196" s="279"/>
      <c r="O196" s="279"/>
      <c r="P196" s="392">
        <f>-MES!P39</f>
        <v>-0.010499999999999999</v>
      </c>
      <c r="Q196" s="550"/>
    </row>
    <row r="197" spans="1:17" ht="29.25" customHeight="1" thickBot="1">
      <c r="A197" s="395" t="s">
        <v>190</v>
      </c>
      <c r="B197" s="181"/>
      <c r="C197" s="182"/>
      <c r="D197" s="182"/>
      <c r="E197" s="182"/>
      <c r="F197" s="182"/>
      <c r="G197" s="182"/>
      <c r="H197" s="182"/>
      <c r="I197" s="182"/>
      <c r="J197" s="182"/>
      <c r="K197" s="396">
        <f>SUM(K193:K196)</f>
        <v>-62.951214975555565</v>
      </c>
      <c r="L197" s="591"/>
      <c r="M197" s="591"/>
      <c r="N197" s="591"/>
      <c r="O197" s="591"/>
      <c r="P197" s="396">
        <f>SUM(P193:P196)</f>
        <v>0.13388055555555559</v>
      </c>
      <c r="Q197" s="552"/>
    </row>
    <row r="202" ht="13.5" thickBot="1"/>
    <row r="203" spans="1:17" ht="12.75">
      <c r="A203" s="553"/>
      <c r="B203" s="554"/>
      <c r="C203" s="554"/>
      <c r="D203" s="554"/>
      <c r="E203" s="554"/>
      <c r="F203" s="554"/>
      <c r="G203" s="554"/>
      <c r="H203" s="548"/>
      <c r="I203" s="548"/>
      <c r="J203" s="548"/>
      <c r="K203" s="548"/>
      <c r="L203" s="548"/>
      <c r="M203" s="548"/>
      <c r="N203" s="548"/>
      <c r="O203" s="548"/>
      <c r="P203" s="548"/>
      <c r="Q203" s="549"/>
    </row>
    <row r="204" spans="1:17" ht="26.25">
      <c r="A204" s="592" t="s">
        <v>319</v>
      </c>
      <c r="B204" s="556"/>
      <c r="C204" s="556"/>
      <c r="D204" s="556"/>
      <c r="E204" s="556"/>
      <c r="F204" s="556"/>
      <c r="G204" s="556"/>
      <c r="H204" s="484"/>
      <c r="I204" s="484"/>
      <c r="J204" s="484"/>
      <c r="K204" s="484"/>
      <c r="L204" s="484"/>
      <c r="M204" s="484"/>
      <c r="N204" s="484"/>
      <c r="O204" s="484"/>
      <c r="P204" s="484"/>
      <c r="Q204" s="550"/>
    </row>
    <row r="205" spans="1:17" ht="12.75">
      <c r="A205" s="557"/>
      <c r="B205" s="556"/>
      <c r="C205" s="556"/>
      <c r="D205" s="556"/>
      <c r="E205" s="556"/>
      <c r="F205" s="556"/>
      <c r="G205" s="556"/>
      <c r="H205" s="484"/>
      <c r="I205" s="484"/>
      <c r="J205" s="484"/>
      <c r="K205" s="484"/>
      <c r="L205" s="484"/>
      <c r="M205" s="484"/>
      <c r="N205" s="484"/>
      <c r="O205" s="484"/>
      <c r="P205" s="484"/>
      <c r="Q205" s="550"/>
    </row>
    <row r="206" spans="1:17" ht="15.75">
      <c r="A206" s="558"/>
      <c r="B206" s="559"/>
      <c r="C206" s="559"/>
      <c r="D206" s="559"/>
      <c r="E206" s="559"/>
      <c r="F206" s="559"/>
      <c r="G206" s="559"/>
      <c r="H206" s="484"/>
      <c r="I206" s="484"/>
      <c r="J206" s="484"/>
      <c r="K206" s="560" t="s">
        <v>331</v>
      </c>
      <c r="L206" s="484"/>
      <c r="M206" s="484"/>
      <c r="N206" s="484"/>
      <c r="O206" s="484"/>
      <c r="P206" s="560" t="s">
        <v>332</v>
      </c>
      <c r="Q206" s="550"/>
    </row>
    <row r="207" spans="1:17" ht="12.75">
      <c r="A207" s="561"/>
      <c r="B207" s="90"/>
      <c r="C207" s="90"/>
      <c r="D207" s="90"/>
      <c r="E207" s="90"/>
      <c r="F207" s="90"/>
      <c r="G207" s="90"/>
      <c r="H207" s="484"/>
      <c r="I207" s="484"/>
      <c r="J207" s="484"/>
      <c r="K207" s="484"/>
      <c r="L207" s="484"/>
      <c r="M207" s="484"/>
      <c r="N207" s="484"/>
      <c r="O207" s="484"/>
      <c r="P207" s="484"/>
      <c r="Q207" s="550"/>
    </row>
    <row r="208" spans="1:17" ht="12.75">
      <c r="A208" s="561"/>
      <c r="B208" s="90"/>
      <c r="C208" s="90"/>
      <c r="D208" s="90"/>
      <c r="E208" s="90"/>
      <c r="F208" s="90"/>
      <c r="G208" s="90"/>
      <c r="H208" s="484"/>
      <c r="I208" s="484"/>
      <c r="J208" s="484"/>
      <c r="K208" s="484"/>
      <c r="L208" s="484"/>
      <c r="M208" s="484"/>
      <c r="N208" s="484"/>
      <c r="O208" s="484"/>
      <c r="P208" s="484"/>
      <c r="Q208" s="550"/>
    </row>
    <row r="209" spans="1:17" ht="23.25">
      <c r="A209" s="593" t="s">
        <v>322</v>
      </c>
      <c r="B209" s="563"/>
      <c r="C209" s="563"/>
      <c r="D209" s="564"/>
      <c r="E209" s="564"/>
      <c r="F209" s="565"/>
      <c r="G209" s="564"/>
      <c r="H209" s="484"/>
      <c r="I209" s="484"/>
      <c r="J209" s="484"/>
      <c r="K209" s="594">
        <f>K197</f>
        <v>-62.951214975555565</v>
      </c>
      <c r="L209" s="595" t="s">
        <v>320</v>
      </c>
      <c r="M209" s="596"/>
      <c r="N209" s="596"/>
      <c r="O209" s="596"/>
      <c r="P209" s="594">
        <f>P197</f>
        <v>0.13388055555555559</v>
      </c>
      <c r="Q209" s="597" t="s">
        <v>320</v>
      </c>
    </row>
    <row r="210" spans="1:17" ht="23.25">
      <c r="A210" s="568"/>
      <c r="B210" s="569"/>
      <c r="C210" s="569"/>
      <c r="D210" s="556"/>
      <c r="E210" s="556"/>
      <c r="F210" s="570"/>
      <c r="G210" s="556"/>
      <c r="H210" s="484"/>
      <c r="I210" s="484"/>
      <c r="J210" s="484"/>
      <c r="K210" s="596"/>
      <c r="L210" s="598"/>
      <c r="M210" s="596"/>
      <c r="N210" s="596"/>
      <c r="O210" s="596"/>
      <c r="P210" s="596"/>
      <c r="Q210" s="599"/>
    </row>
    <row r="211" spans="1:17" ht="23.25">
      <c r="A211" s="600" t="s">
        <v>321</v>
      </c>
      <c r="B211" s="41"/>
      <c r="C211" s="41"/>
      <c r="D211" s="556"/>
      <c r="E211" s="556"/>
      <c r="F211" s="573"/>
      <c r="G211" s="564"/>
      <c r="H211" s="484"/>
      <c r="I211" s="484"/>
      <c r="J211" s="484"/>
      <c r="K211" s="596">
        <f>'STEPPED UP GENCO'!K40</f>
        <v>0.43688531265000013</v>
      </c>
      <c r="L211" s="595" t="s">
        <v>320</v>
      </c>
      <c r="M211" s="596"/>
      <c r="N211" s="596"/>
      <c r="O211" s="596"/>
      <c r="P211" s="594">
        <f>'STEPPED UP GENCO'!P40</f>
        <v>-0.603619128</v>
      </c>
      <c r="Q211" s="597" t="s">
        <v>320</v>
      </c>
    </row>
    <row r="212" spans="1:17" ht="15">
      <c r="A212" s="57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264"/>
      <c r="M212" s="484"/>
      <c r="N212" s="484"/>
      <c r="O212" s="484"/>
      <c r="P212" s="484"/>
      <c r="Q212" s="601"/>
    </row>
    <row r="213" spans="1:17" ht="15">
      <c r="A213" s="574"/>
      <c r="B213" s="484"/>
      <c r="C213" s="484"/>
      <c r="D213" s="484"/>
      <c r="E213" s="484"/>
      <c r="F213" s="484"/>
      <c r="G213" s="484"/>
      <c r="H213" s="484"/>
      <c r="I213" s="484"/>
      <c r="J213" s="484"/>
      <c r="K213" s="484"/>
      <c r="L213" s="264"/>
      <c r="M213" s="484"/>
      <c r="N213" s="484"/>
      <c r="O213" s="484"/>
      <c r="P213" s="484"/>
      <c r="Q213" s="601"/>
    </row>
    <row r="214" spans="1:17" ht="15">
      <c r="A214" s="574"/>
      <c r="B214" s="484"/>
      <c r="C214" s="484"/>
      <c r="D214" s="484"/>
      <c r="E214" s="484"/>
      <c r="F214" s="484"/>
      <c r="G214" s="484"/>
      <c r="H214" s="484"/>
      <c r="I214" s="484"/>
      <c r="J214" s="484"/>
      <c r="K214" s="484"/>
      <c r="L214" s="264"/>
      <c r="M214" s="484"/>
      <c r="N214" s="484"/>
      <c r="O214" s="484"/>
      <c r="P214" s="484"/>
      <c r="Q214" s="601"/>
    </row>
    <row r="215" spans="1:17" ht="23.25">
      <c r="A215" s="574"/>
      <c r="B215" s="484"/>
      <c r="C215" s="484"/>
      <c r="D215" s="484"/>
      <c r="E215" s="484"/>
      <c r="F215" s="484"/>
      <c r="G215" s="484"/>
      <c r="H215" s="563"/>
      <c r="I215" s="563"/>
      <c r="J215" s="602" t="s">
        <v>323</v>
      </c>
      <c r="K215" s="603">
        <f>SUM(K209:K214)</f>
        <v>-62.51432966290557</v>
      </c>
      <c r="L215" s="602" t="s">
        <v>320</v>
      </c>
      <c r="M215" s="596"/>
      <c r="N215" s="596"/>
      <c r="O215" s="596"/>
      <c r="P215" s="603">
        <f>SUM(P209:P214)</f>
        <v>-0.4697385724444444</v>
      </c>
      <c r="Q215" s="602" t="s">
        <v>320</v>
      </c>
    </row>
    <row r="216" spans="1:17" ht="13.5" thickBot="1">
      <c r="A216" s="575"/>
      <c r="B216" s="551"/>
      <c r="C216" s="551"/>
      <c r="D216" s="551"/>
      <c r="E216" s="551"/>
      <c r="F216" s="551"/>
      <c r="G216" s="551"/>
      <c r="H216" s="551"/>
      <c r="I216" s="551"/>
      <c r="J216" s="551"/>
      <c r="K216" s="551"/>
      <c r="L216" s="551"/>
      <c r="M216" s="551"/>
      <c r="N216" s="551"/>
      <c r="O216" s="551"/>
      <c r="P216" s="551"/>
      <c r="Q216" s="55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45" r:id="rId1"/>
  <rowBreaks count="3" manualBreakCount="3">
    <brk id="58" max="255" man="1"/>
    <brk id="125" max="18" man="1"/>
    <brk id="18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61">
      <selection activeCell="Q63" sqref="Q63"/>
    </sheetView>
  </sheetViews>
  <sheetFormatPr defaultColWidth="9.140625" defaultRowHeight="12.75"/>
  <cols>
    <col min="1" max="1" width="5.140625" style="446" customWidth="1"/>
    <col min="2" max="2" width="20.8515625" style="446" customWidth="1"/>
    <col min="3" max="3" width="11.28125" style="446" customWidth="1"/>
    <col min="4" max="4" width="9.140625" style="446" customWidth="1"/>
    <col min="5" max="5" width="14.421875" style="446" customWidth="1"/>
    <col min="6" max="6" width="8.57421875" style="446" customWidth="1"/>
    <col min="7" max="7" width="11.421875" style="446" customWidth="1"/>
    <col min="8" max="8" width="13.00390625" style="446" customWidth="1"/>
    <col min="9" max="9" width="9.00390625" style="446" customWidth="1"/>
    <col min="10" max="10" width="12.28125" style="446" customWidth="1"/>
    <col min="11" max="11" width="15.00390625" style="446" customWidth="1"/>
    <col min="12" max="12" width="12.8515625" style="446" customWidth="1"/>
    <col min="13" max="13" width="13.28125" style="446" customWidth="1"/>
    <col min="14" max="14" width="11.421875" style="446" customWidth="1"/>
    <col min="15" max="15" width="13.140625" style="446" customWidth="1"/>
    <col min="16" max="16" width="14.7109375" style="446" customWidth="1"/>
    <col min="17" max="17" width="15.00390625" style="446" customWidth="1"/>
    <col min="18" max="18" width="0.13671875" style="446" customWidth="1"/>
    <col min="19" max="19" width="1.57421875" style="446" hidden="1" customWidth="1"/>
    <col min="20" max="20" width="9.140625" style="446" hidden="1" customWidth="1"/>
    <col min="21" max="21" width="4.28125" style="446" hidden="1" customWidth="1"/>
    <col min="22" max="22" width="4.00390625" style="446" hidden="1" customWidth="1"/>
    <col min="23" max="23" width="3.8515625" style="446" hidden="1" customWidth="1"/>
    <col min="24" max="16384" width="9.140625" style="446" customWidth="1"/>
  </cols>
  <sheetData>
    <row r="1" spans="1:17" ht="26.25">
      <c r="A1" s="1" t="s">
        <v>231</v>
      </c>
      <c r="Q1" s="499" t="str">
        <f>NDPL!Q1</f>
        <v>NOVEMBER-2018</v>
      </c>
    </row>
    <row r="2" ht="18.75" customHeight="1">
      <c r="A2" s="75" t="s">
        <v>232</v>
      </c>
    </row>
    <row r="3" ht="23.25">
      <c r="A3" s="174" t="s">
        <v>206</v>
      </c>
    </row>
    <row r="4" spans="1:16" ht="24" thickBot="1">
      <c r="A4" s="383" t="s">
        <v>207</v>
      </c>
      <c r="G4" s="484"/>
      <c r="H4" s="484"/>
      <c r="I4" s="42" t="s">
        <v>387</v>
      </c>
      <c r="J4" s="484"/>
      <c r="K4" s="484"/>
      <c r="L4" s="484"/>
      <c r="M4" s="484"/>
      <c r="N4" s="42" t="s">
        <v>388</v>
      </c>
      <c r="O4" s="484"/>
      <c r="P4" s="484"/>
    </row>
    <row r="5" spans="1:17" ht="62.2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30/11/2018</v>
      </c>
      <c r="H5" s="507" t="str">
        <f>NDPL!H5</f>
        <v>INTIAL READING 01/11/2018</v>
      </c>
      <c r="I5" s="507" t="s">
        <v>4</v>
      </c>
      <c r="J5" s="507" t="s">
        <v>5</v>
      </c>
      <c r="K5" s="507" t="s">
        <v>6</v>
      </c>
      <c r="L5" s="505" t="str">
        <f>NDPL!G5</f>
        <v>FINAL READING 30/11/2018</v>
      </c>
      <c r="M5" s="507" t="str">
        <f>NDPL!H5</f>
        <v>INTIAL READING 01/11/2018</v>
      </c>
      <c r="N5" s="507" t="s">
        <v>4</v>
      </c>
      <c r="O5" s="507" t="s">
        <v>5</v>
      </c>
      <c r="P5" s="507" t="s">
        <v>6</v>
      </c>
      <c r="Q5" s="508" t="s">
        <v>301</v>
      </c>
    </row>
    <row r="6" ht="14.25" thickBot="1" thickTop="1"/>
    <row r="7" spans="1:17" ht="18" customHeight="1" thickTop="1">
      <c r="A7" s="149"/>
      <c r="B7" s="150" t="s">
        <v>191</v>
      </c>
      <c r="C7" s="151"/>
      <c r="D7" s="151"/>
      <c r="E7" s="151"/>
      <c r="F7" s="151"/>
      <c r="G7" s="56"/>
      <c r="H7" s="604"/>
      <c r="I7" s="605"/>
      <c r="J7" s="605"/>
      <c r="K7" s="605"/>
      <c r="L7" s="606"/>
      <c r="M7" s="604"/>
      <c r="N7" s="604"/>
      <c r="O7" s="604"/>
      <c r="P7" s="604"/>
      <c r="Q7" s="536"/>
    </row>
    <row r="8" spans="1:17" ht="18" customHeight="1">
      <c r="A8" s="152"/>
      <c r="B8" s="153" t="s">
        <v>107</v>
      </c>
      <c r="C8" s="154"/>
      <c r="D8" s="155"/>
      <c r="E8" s="156"/>
      <c r="F8" s="157"/>
      <c r="G8" s="60"/>
      <c r="H8" s="607"/>
      <c r="I8" s="413"/>
      <c r="J8" s="413"/>
      <c r="K8" s="413"/>
      <c r="L8" s="608"/>
      <c r="M8" s="607"/>
      <c r="N8" s="385"/>
      <c r="O8" s="385"/>
      <c r="P8" s="385"/>
      <c r="Q8" s="450"/>
    </row>
    <row r="9" spans="1:17" ht="18">
      <c r="A9" s="152">
        <v>1</v>
      </c>
      <c r="B9" s="153" t="s">
        <v>108</v>
      </c>
      <c r="C9" s="154">
        <v>4865107</v>
      </c>
      <c r="D9" s="158" t="s">
        <v>12</v>
      </c>
      <c r="E9" s="245" t="s">
        <v>338</v>
      </c>
      <c r="F9" s="159">
        <v>266.67</v>
      </c>
      <c r="G9" s="438">
        <v>3710</v>
      </c>
      <c r="H9" s="439">
        <v>3807</v>
      </c>
      <c r="I9" s="413">
        <f>G9-H9</f>
        <v>-97</v>
      </c>
      <c r="J9" s="413">
        <f aca="true" t="shared" si="0" ref="J9:J18">$F9*I9</f>
        <v>-25866.99</v>
      </c>
      <c r="K9" s="413">
        <f aca="true" t="shared" si="1" ref="K9:K18">J9/1000000</f>
        <v>-0.025866990000000003</v>
      </c>
      <c r="L9" s="438">
        <v>2196</v>
      </c>
      <c r="M9" s="439">
        <v>2196</v>
      </c>
      <c r="N9" s="413">
        <f>L9-M9</f>
        <v>0</v>
      </c>
      <c r="O9" s="413">
        <f aca="true" t="shared" si="2" ref="O9:O18">$F9*N9</f>
        <v>0</v>
      </c>
      <c r="P9" s="413">
        <f aca="true" t="shared" si="3" ref="P9:P18">O9/1000000</f>
        <v>0</v>
      </c>
      <c r="Q9" s="479"/>
    </row>
    <row r="10" spans="1:17" ht="18" customHeight="1">
      <c r="A10" s="152">
        <v>2</v>
      </c>
      <c r="B10" s="153" t="s">
        <v>109</v>
      </c>
      <c r="C10" s="154">
        <v>4865137</v>
      </c>
      <c r="D10" s="158" t="s">
        <v>12</v>
      </c>
      <c r="E10" s="245" t="s">
        <v>338</v>
      </c>
      <c r="F10" s="159">
        <v>100</v>
      </c>
      <c r="G10" s="326">
        <v>81885</v>
      </c>
      <c r="H10" s="327">
        <v>80063</v>
      </c>
      <c r="I10" s="413">
        <f aca="true" t="shared" si="4" ref="I10:I15">G10-H10</f>
        <v>1822</v>
      </c>
      <c r="J10" s="413">
        <f t="shared" si="0"/>
        <v>182200</v>
      </c>
      <c r="K10" s="413">
        <f t="shared" si="1"/>
        <v>0.1822</v>
      </c>
      <c r="L10" s="438">
        <v>149421</v>
      </c>
      <c r="M10" s="327">
        <v>149421</v>
      </c>
      <c r="N10" s="410">
        <f aca="true" t="shared" si="5" ref="N10:N15">L10-M10</f>
        <v>0</v>
      </c>
      <c r="O10" s="410">
        <f t="shared" si="2"/>
        <v>0</v>
      </c>
      <c r="P10" s="410">
        <f t="shared" si="3"/>
        <v>0</v>
      </c>
      <c r="Q10" s="450"/>
    </row>
    <row r="11" spans="1:17" ht="18">
      <c r="A11" s="152">
        <v>3</v>
      </c>
      <c r="B11" s="153" t="s">
        <v>110</v>
      </c>
      <c r="C11" s="154">
        <v>4865136</v>
      </c>
      <c r="D11" s="158" t="s">
        <v>12</v>
      </c>
      <c r="E11" s="245" t="s">
        <v>338</v>
      </c>
      <c r="F11" s="159">
        <v>200</v>
      </c>
      <c r="G11" s="438">
        <v>998326</v>
      </c>
      <c r="H11" s="439">
        <v>999405</v>
      </c>
      <c r="I11" s="413">
        <f>G11-H11</f>
        <v>-1079</v>
      </c>
      <c r="J11" s="413">
        <f t="shared" si="0"/>
        <v>-215800</v>
      </c>
      <c r="K11" s="413">
        <f t="shared" si="1"/>
        <v>-0.2158</v>
      </c>
      <c r="L11" s="438">
        <v>998999</v>
      </c>
      <c r="M11" s="439">
        <v>998999</v>
      </c>
      <c r="N11" s="413">
        <f>L11-M11</f>
        <v>0</v>
      </c>
      <c r="O11" s="413">
        <f t="shared" si="2"/>
        <v>0</v>
      </c>
      <c r="P11" s="413">
        <f t="shared" si="3"/>
        <v>0</v>
      </c>
      <c r="Q11" s="611"/>
    </row>
    <row r="12" spans="1:17" ht="18">
      <c r="A12" s="152">
        <v>4</v>
      </c>
      <c r="B12" s="153" t="s">
        <v>111</v>
      </c>
      <c r="C12" s="154">
        <v>5295200</v>
      </c>
      <c r="D12" s="158" t="s">
        <v>12</v>
      </c>
      <c r="E12" s="245" t="s">
        <v>338</v>
      </c>
      <c r="F12" s="159">
        <v>200</v>
      </c>
      <c r="G12" s="438">
        <v>54658</v>
      </c>
      <c r="H12" s="327">
        <v>53354</v>
      </c>
      <c r="I12" s="413">
        <f t="shared" si="4"/>
        <v>1304</v>
      </c>
      <c r="J12" s="413">
        <f t="shared" si="0"/>
        <v>260800</v>
      </c>
      <c r="K12" s="413">
        <f t="shared" si="1"/>
        <v>0.2608</v>
      </c>
      <c r="L12" s="438">
        <v>124666</v>
      </c>
      <c r="M12" s="327">
        <v>124666</v>
      </c>
      <c r="N12" s="410">
        <f t="shared" si="5"/>
        <v>0</v>
      </c>
      <c r="O12" s="410">
        <f t="shared" si="2"/>
        <v>0</v>
      </c>
      <c r="P12" s="410">
        <f t="shared" si="3"/>
        <v>0</v>
      </c>
      <c r="Q12" s="691"/>
    </row>
    <row r="13" spans="1:17" ht="18" customHeight="1">
      <c r="A13" s="152">
        <v>5</v>
      </c>
      <c r="B13" s="153" t="s">
        <v>112</v>
      </c>
      <c r="C13" s="154">
        <v>4865050</v>
      </c>
      <c r="D13" s="158" t="s">
        <v>12</v>
      </c>
      <c r="E13" s="245" t="s">
        <v>338</v>
      </c>
      <c r="F13" s="159">
        <v>800</v>
      </c>
      <c r="G13" s="438">
        <v>20015</v>
      </c>
      <c r="H13" s="327">
        <v>19895</v>
      </c>
      <c r="I13" s="413">
        <f>G13-H13</f>
        <v>120</v>
      </c>
      <c r="J13" s="413">
        <f t="shared" si="0"/>
        <v>96000</v>
      </c>
      <c r="K13" s="413">
        <f t="shared" si="1"/>
        <v>0.096</v>
      </c>
      <c r="L13" s="438">
        <v>14520</v>
      </c>
      <c r="M13" s="327">
        <v>14520</v>
      </c>
      <c r="N13" s="410">
        <f>L13-M13</f>
        <v>0</v>
      </c>
      <c r="O13" s="410">
        <f t="shared" si="2"/>
        <v>0</v>
      </c>
      <c r="P13" s="410">
        <f t="shared" si="3"/>
        <v>0</v>
      </c>
      <c r="Q13" s="771"/>
    </row>
    <row r="14" spans="1:17" ht="18" customHeight="1">
      <c r="A14" s="152">
        <v>6</v>
      </c>
      <c r="B14" s="153" t="s">
        <v>363</v>
      </c>
      <c r="C14" s="154">
        <v>4865004</v>
      </c>
      <c r="D14" s="158" t="s">
        <v>12</v>
      </c>
      <c r="E14" s="245" t="s">
        <v>338</v>
      </c>
      <c r="F14" s="159">
        <v>800</v>
      </c>
      <c r="G14" s="438">
        <v>2221</v>
      </c>
      <c r="H14" s="327">
        <v>1851</v>
      </c>
      <c r="I14" s="413">
        <f>G14-H14</f>
        <v>370</v>
      </c>
      <c r="J14" s="413">
        <f t="shared" si="0"/>
        <v>296000</v>
      </c>
      <c r="K14" s="413">
        <f t="shared" si="1"/>
        <v>0.296</v>
      </c>
      <c r="L14" s="438">
        <v>705</v>
      </c>
      <c r="M14" s="327">
        <v>705</v>
      </c>
      <c r="N14" s="410">
        <f>L14-M14</f>
        <v>0</v>
      </c>
      <c r="O14" s="410">
        <f t="shared" si="2"/>
        <v>0</v>
      </c>
      <c r="P14" s="410">
        <f t="shared" si="3"/>
        <v>0</v>
      </c>
      <c r="Q14" s="479"/>
    </row>
    <row r="15" spans="1:17" ht="18" customHeight="1">
      <c r="A15" s="152">
        <v>7</v>
      </c>
      <c r="B15" s="347" t="s">
        <v>385</v>
      </c>
      <c r="C15" s="350">
        <v>5128434</v>
      </c>
      <c r="D15" s="158" t="s">
        <v>12</v>
      </c>
      <c r="E15" s="245" t="s">
        <v>338</v>
      </c>
      <c r="F15" s="356">
        <v>800</v>
      </c>
      <c r="G15" s="438">
        <v>968449</v>
      </c>
      <c r="H15" s="327">
        <v>969028</v>
      </c>
      <c r="I15" s="413">
        <f t="shared" si="4"/>
        <v>-579</v>
      </c>
      <c r="J15" s="413">
        <f t="shared" si="0"/>
        <v>-463200</v>
      </c>
      <c r="K15" s="413">
        <f t="shared" si="1"/>
        <v>-0.4632</v>
      </c>
      <c r="L15" s="438">
        <v>985959</v>
      </c>
      <c r="M15" s="327">
        <v>985959</v>
      </c>
      <c r="N15" s="410">
        <f t="shared" si="5"/>
        <v>0</v>
      </c>
      <c r="O15" s="410">
        <f t="shared" si="2"/>
        <v>0</v>
      </c>
      <c r="P15" s="410">
        <f t="shared" si="3"/>
        <v>0</v>
      </c>
      <c r="Q15" s="450"/>
    </row>
    <row r="16" spans="1:17" ht="18" customHeight="1">
      <c r="A16" s="152">
        <v>8</v>
      </c>
      <c r="B16" s="347" t="s">
        <v>384</v>
      </c>
      <c r="C16" s="350">
        <v>4864998</v>
      </c>
      <c r="D16" s="158" t="s">
        <v>12</v>
      </c>
      <c r="E16" s="245" t="s">
        <v>338</v>
      </c>
      <c r="F16" s="356">
        <v>800</v>
      </c>
      <c r="G16" s="438">
        <v>970549</v>
      </c>
      <c r="H16" s="327">
        <v>972242</v>
      </c>
      <c r="I16" s="413">
        <f>G16-H16</f>
        <v>-1693</v>
      </c>
      <c r="J16" s="413">
        <f t="shared" si="0"/>
        <v>-1354400</v>
      </c>
      <c r="K16" s="413">
        <f t="shared" si="1"/>
        <v>-1.3544</v>
      </c>
      <c r="L16" s="438">
        <v>986539</v>
      </c>
      <c r="M16" s="327">
        <v>986539</v>
      </c>
      <c r="N16" s="410">
        <f>L16-M16</f>
        <v>0</v>
      </c>
      <c r="O16" s="410">
        <f t="shared" si="2"/>
        <v>0</v>
      </c>
      <c r="P16" s="410">
        <f t="shared" si="3"/>
        <v>0</v>
      </c>
      <c r="Q16" s="450"/>
    </row>
    <row r="17" spans="1:17" ht="18" customHeight="1">
      <c r="A17" s="152">
        <v>9</v>
      </c>
      <c r="B17" s="347" t="s">
        <v>378</v>
      </c>
      <c r="C17" s="350">
        <v>4864993</v>
      </c>
      <c r="D17" s="158" t="s">
        <v>12</v>
      </c>
      <c r="E17" s="245" t="s">
        <v>338</v>
      </c>
      <c r="F17" s="356">
        <v>800</v>
      </c>
      <c r="G17" s="438">
        <v>980078</v>
      </c>
      <c r="H17" s="327">
        <v>981357</v>
      </c>
      <c r="I17" s="413">
        <f>G17-H17</f>
        <v>-1279</v>
      </c>
      <c r="J17" s="413">
        <f t="shared" si="0"/>
        <v>-1023200</v>
      </c>
      <c r="K17" s="413">
        <f t="shared" si="1"/>
        <v>-1.0232</v>
      </c>
      <c r="L17" s="438">
        <v>992674</v>
      </c>
      <c r="M17" s="327">
        <v>992674</v>
      </c>
      <c r="N17" s="410">
        <f>L17-M17</f>
        <v>0</v>
      </c>
      <c r="O17" s="410">
        <f t="shared" si="2"/>
        <v>0</v>
      </c>
      <c r="P17" s="410">
        <f t="shared" si="3"/>
        <v>0</v>
      </c>
      <c r="Q17" s="480"/>
    </row>
    <row r="18" spans="1:17" ht="15.75" customHeight="1">
      <c r="A18" s="152">
        <v>10</v>
      </c>
      <c r="B18" s="347" t="s">
        <v>420</v>
      </c>
      <c r="C18" s="350">
        <v>5128447</v>
      </c>
      <c r="D18" s="158" t="s">
        <v>12</v>
      </c>
      <c r="E18" s="245" t="s">
        <v>338</v>
      </c>
      <c r="F18" s="356">
        <v>800</v>
      </c>
      <c r="G18" s="438">
        <v>971246</v>
      </c>
      <c r="H18" s="327">
        <v>971954</v>
      </c>
      <c r="I18" s="263">
        <f>G18-H18</f>
        <v>-708</v>
      </c>
      <c r="J18" s="263">
        <f t="shared" si="0"/>
        <v>-566400</v>
      </c>
      <c r="K18" s="263">
        <f t="shared" si="1"/>
        <v>-0.5664</v>
      </c>
      <c r="L18" s="438">
        <v>994421</v>
      </c>
      <c r="M18" s="327">
        <v>994421</v>
      </c>
      <c r="N18" s="327">
        <f>L18-M18</f>
        <v>0</v>
      </c>
      <c r="O18" s="327">
        <f t="shared" si="2"/>
        <v>0</v>
      </c>
      <c r="P18" s="327">
        <f t="shared" si="3"/>
        <v>0</v>
      </c>
      <c r="Q18" s="480"/>
    </row>
    <row r="19" spans="1:17" ht="18" customHeight="1">
      <c r="A19" s="152"/>
      <c r="B19" s="160" t="s">
        <v>369</v>
      </c>
      <c r="C19" s="154"/>
      <c r="D19" s="158"/>
      <c r="E19" s="245"/>
      <c r="F19" s="159"/>
      <c r="G19" s="99"/>
      <c r="H19" s="385"/>
      <c r="I19" s="413"/>
      <c r="J19" s="413"/>
      <c r="K19" s="413"/>
      <c r="L19" s="386"/>
      <c r="M19" s="385"/>
      <c r="N19" s="410"/>
      <c r="O19" s="410"/>
      <c r="P19" s="410"/>
      <c r="Q19" s="450"/>
    </row>
    <row r="20" spans="1:17" ht="18" customHeight="1">
      <c r="A20" s="152">
        <v>11</v>
      </c>
      <c r="B20" s="153" t="s">
        <v>192</v>
      </c>
      <c r="C20" s="154">
        <v>4865161</v>
      </c>
      <c r="D20" s="155" t="s">
        <v>12</v>
      </c>
      <c r="E20" s="245" t="s">
        <v>338</v>
      </c>
      <c r="F20" s="159">
        <v>50</v>
      </c>
      <c r="G20" s="438">
        <v>994030</v>
      </c>
      <c r="H20" s="327">
        <v>995580</v>
      </c>
      <c r="I20" s="413">
        <f aca="true" t="shared" si="6" ref="I20:I25">G20-H20</f>
        <v>-1550</v>
      </c>
      <c r="J20" s="413">
        <f aca="true" t="shared" si="7" ref="J20:J25">$F20*I20</f>
        <v>-77500</v>
      </c>
      <c r="K20" s="413">
        <f aca="true" t="shared" si="8" ref="K20:K25">J20/1000000</f>
        <v>-0.0775</v>
      </c>
      <c r="L20" s="438">
        <v>19304</v>
      </c>
      <c r="M20" s="327">
        <v>19306</v>
      </c>
      <c r="N20" s="410">
        <f aca="true" t="shared" si="9" ref="N20:N25">L20-M20</f>
        <v>-2</v>
      </c>
      <c r="O20" s="410">
        <f aca="true" t="shared" si="10" ref="O20:O25">$F20*N20</f>
        <v>-100</v>
      </c>
      <c r="P20" s="410">
        <f aca="true" t="shared" si="11" ref="P20:P25">O20/1000000</f>
        <v>-0.0001</v>
      </c>
      <c r="Q20" s="450"/>
    </row>
    <row r="21" spans="1:17" ht="13.5" customHeight="1">
      <c r="A21" s="152">
        <v>12</v>
      </c>
      <c r="B21" s="153" t="s">
        <v>193</v>
      </c>
      <c r="C21" s="154">
        <v>4865131</v>
      </c>
      <c r="D21" s="158" t="s">
        <v>12</v>
      </c>
      <c r="E21" s="245" t="s">
        <v>338</v>
      </c>
      <c r="F21" s="159">
        <v>75</v>
      </c>
      <c r="G21" s="438">
        <v>986942</v>
      </c>
      <c r="H21" s="327">
        <v>988312</v>
      </c>
      <c r="I21" s="464">
        <f t="shared" si="6"/>
        <v>-1370</v>
      </c>
      <c r="J21" s="464">
        <f t="shared" si="7"/>
        <v>-102750</v>
      </c>
      <c r="K21" s="464">
        <f t="shared" si="8"/>
        <v>-0.10275</v>
      </c>
      <c r="L21" s="438">
        <v>22824</v>
      </c>
      <c r="M21" s="327">
        <v>22824</v>
      </c>
      <c r="N21" s="263">
        <f t="shared" si="9"/>
        <v>0</v>
      </c>
      <c r="O21" s="263">
        <f t="shared" si="10"/>
        <v>0</v>
      </c>
      <c r="P21" s="263">
        <f t="shared" si="11"/>
        <v>0</v>
      </c>
      <c r="Q21" s="450"/>
    </row>
    <row r="22" spans="1:17" ht="18" customHeight="1">
      <c r="A22" s="152">
        <v>13</v>
      </c>
      <c r="B22" s="156" t="s">
        <v>194</v>
      </c>
      <c r="C22" s="154">
        <v>4902512</v>
      </c>
      <c r="D22" s="158" t="s">
        <v>12</v>
      </c>
      <c r="E22" s="245" t="s">
        <v>338</v>
      </c>
      <c r="F22" s="159">
        <v>500</v>
      </c>
      <c r="G22" s="438">
        <v>192</v>
      </c>
      <c r="H22" s="327">
        <v>163</v>
      </c>
      <c r="I22" s="413">
        <f t="shared" si="6"/>
        <v>29</v>
      </c>
      <c r="J22" s="413">
        <f t="shared" si="7"/>
        <v>14500</v>
      </c>
      <c r="K22" s="413">
        <f t="shared" si="8"/>
        <v>0.0145</v>
      </c>
      <c r="L22" s="438">
        <v>5213</v>
      </c>
      <c r="M22" s="327">
        <v>5213</v>
      </c>
      <c r="N22" s="410">
        <f t="shared" si="9"/>
        <v>0</v>
      </c>
      <c r="O22" s="410">
        <f t="shared" si="10"/>
        <v>0</v>
      </c>
      <c r="P22" s="410">
        <f t="shared" si="11"/>
        <v>0</v>
      </c>
      <c r="Q22" s="450"/>
    </row>
    <row r="23" spans="1:17" ht="18" customHeight="1">
      <c r="A23" s="152">
        <v>14</v>
      </c>
      <c r="B23" s="153" t="s">
        <v>195</v>
      </c>
      <c r="C23" s="154">
        <v>4865178</v>
      </c>
      <c r="D23" s="158" t="s">
        <v>12</v>
      </c>
      <c r="E23" s="245" t="s">
        <v>338</v>
      </c>
      <c r="F23" s="159">
        <v>375</v>
      </c>
      <c r="G23" s="438">
        <v>999349</v>
      </c>
      <c r="H23" s="327">
        <v>999442</v>
      </c>
      <c r="I23" s="413">
        <f t="shared" si="6"/>
        <v>-93</v>
      </c>
      <c r="J23" s="413">
        <f t="shared" si="7"/>
        <v>-34875</v>
      </c>
      <c r="K23" s="413">
        <f t="shared" si="8"/>
        <v>-0.034875</v>
      </c>
      <c r="L23" s="438">
        <v>7701</v>
      </c>
      <c r="M23" s="327">
        <v>7701</v>
      </c>
      <c r="N23" s="410">
        <f t="shared" si="9"/>
        <v>0</v>
      </c>
      <c r="O23" s="410">
        <f t="shared" si="10"/>
        <v>0</v>
      </c>
      <c r="P23" s="410">
        <f t="shared" si="11"/>
        <v>0</v>
      </c>
      <c r="Q23" s="450"/>
    </row>
    <row r="24" spans="1:17" ht="18" customHeight="1">
      <c r="A24" s="152">
        <v>15</v>
      </c>
      <c r="B24" s="153" t="s">
        <v>196</v>
      </c>
      <c r="C24" s="154">
        <v>4865128</v>
      </c>
      <c r="D24" s="158" t="s">
        <v>12</v>
      </c>
      <c r="E24" s="245" t="s">
        <v>338</v>
      </c>
      <c r="F24" s="159">
        <v>100</v>
      </c>
      <c r="G24" s="438">
        <v>986211</v>
      </c>
      <c r="H24" s="327">
        <v>987126</v>
      </c>
      <c r="I24" s="413">
        <f t="shared" si="6"/>
        <v>-915</v>
      </c>
      <c r="J24" s="413">
        <f t="shared" si="7"/>
        <v>-91500</v>
      </c>
      <c r="K24" s="413">
        <f t="shared" si="8"/>
        <v>-0.0915</v>
      </c>
      <c r="L24" s="438">
        <v>340368</v>
      </c>
      <c r="M24" s="327">
        <v>340370</v>
      </c>
      <c r="N24" s="410">
        <f t="shared" si="9"/>
        <v>-2</v>
      </c>
      <c r="O24" s="410">
        <f t="shared" si="10"/>
        <v>-200</v>
      </c>
      <c r="P24" s="410">
        <f t="shared" si="11"/>
        <v>-0.0002</v>
      </c>
      <c r="Q24" s="450"/>
    </row>
    <row r="25" spans="1:17" ht="18" customHeight="1">
      <c r="A25" s="152">
        <v>16</v>
      </c>
      <c r="B25" s="153" t="s">
        <v>197</v>
      </c>
      <c r="C25" s="154">
        <v>4865159</v>
      </c>
      <c r="D25" s="155" t="s">
        <v>12</v>
      </c>
      <c r="E25" s="245" t="s">
        <v>338</v>
      </c>
      <c r="F25" s="159">
        <v>75</v>
      </c>
      <c r="G25" s="438">
        <v>3205</v>
      </c>
      <c r="H25" s="327">
        <v>2817</v>
      </c>
      <c r="I25" s="413">
        <f t="shared" si="6"/>
        <v>388</v>
      </c>
      <c r="J25" s="413">
        <f t="shared" si="7"/>
        <v>29100</v>
      </c>
      <c r="K25" s="413">
        <f t="shared" si="8"/>
        <v>0.0291</v>
      </c>
      <c r="L25" s="438">
        <v>36182</v>
      </c>
      <c r="M25" s="327">
        <v>36178</v>
      </c>
      <c r="N25" s="410">
        <f t="shared" si="9"/>
        <v>4</v>
      </c>
      <c r="O25" s="410">
        <f t="shared" si="10"/>
        <v>300</v>
      </c>
      <c r="P25" s="410">
        <f t="shared" si="11"/>
        <v>0.0003</v>
      </c>
      <c r="Q25" s="450"/>
    </row>
    <row r="26" spans="1:17" ht="18" customHeight="1">
      <c r="A26" s="152">
        <v>17</v>
      </c>
      <c r="B26" s="153" t="s">
        <v>198</v>
      </c>
      <c r="C26" s="154">
        <v>4865122</v>
      </c>
      <c r="D26" s="158" t="s">
        <v>12</v>
      </c>
      <c r="E26" s="245" t="s">
        <v>338</v>
      </c>
      <c r="F26" s="159">
        <v>100</v>
      </c>
      <c r="G26" s="438">
        <v>4371</v>
      </c>
      <c r="H26" s="327">
        <v>3139</v>
      </c>
      <c r="I26" s="413">
        <f>G26-H26</f>
        <v>1232</v>
      </c>
      <c r="J26" s="413">
        <f>$F26*I26</f>
        <v>123200</v>
      </c>
      <c r="K26" s="413">
        <f>J26/1000000</f>
        <v>0.1232</v>
      </c>
      <c r="L26" s="438">
        <v>1265</v>
      </c>
      <c r="M26" s="327">
        <v>1265</v>
      </c>
      <c r="N26" s="410">
        <f>L26-M26</f>
        <v>0</v>
      </c>
      <c r="O26" s="410">
        <f>$F26*N26</f>
        <v>0</v>
      </c>
      <c r="P26" s="410">
        <f>O26/1000000</f>
        <v>0</v>
      </c>
      <c r="Q26" s="480"/>
    </row>
    <row r="27" spans="1:17" ht="18" customHeight="1">
      <c r="A27" s="152"/>
      <c r="B27" s="161" t="s">
        <v>199</v>
      </c>
      <c r="C27" s="154"/>
      <c r="D27" s="158"/>
      <c r="E27" s="245"/>
      <c r="F27" s="159"/>
      <c r="G27" s="99"/>
      <c r="H27" s="385"/>
      <c r="I27" s="413"/>
      <c r="J27" s="413"/>
      <c r="K27" s="413"/>
      <c r="L27" s="386"/>
      <c r="M27" s="385"/>
      <c r="N27" s="410"/>
      <c r="O27" s="410"/>
      <c r="P27" s="410"/>
      <c r="Q27" s="450"/>
    </row>
    <row r="28" spans="1:17" ht="18" customHeight="1">
      <c r="A28" s="152">
        <v>19</v>
      </c>
      <c r="B28" s="153" t="s">
        <v>200</v>
      </c>
      <c r="C28" s="154">
        <v>4865037</v>
      </c>
      <c r="D28" s="158" t="s">
        <v>12</v>
      </c>
      <c r="E28" s="245" t="s">
        <v>338</v>
      </c>
      <c r="F28" s="159">
        <v>1000</v>
      </c>
      <c r="G28" s="438">
        <v>998141</v>
      </c>
      <c r="H28" s="327">
        <v>998424</v>
      </c>
      <c r="I28" s="413">
        <f>G28-H28</f>
        <v>-283</v>
      </c>
      <c r="J28" s="413">
        <f>$F28*I28</f>
        <v>-283000</v>
      </c>
      <c r="K28" s="413">
        <f>J28/1000000</f>
        <v>-0.283</v>
      </c>
      <c r="L28" s="438">
        <v>102136</v>
      </c>
      <c r="M28" s="327">
        <v>102136</v>
      </c>
      <c r="N28" s="410">
        <f>L28-M28</f>
        <v>0</v>
      </c>
      <c r="O28" s="410">
        <f>$F28*N28</f>
        <v>0</v>
      </c>
      <c r="P28" s="410">
        <f>O28/1000000</f>
        <v>0</v>
      </c>
      <c r="Q28" s="450"/>
    </row>
    <row r="29" spans="1:17" ht="18" customHeight="1">
      <c r="A29" s="152">
        <v>20</v>
      </c>
      <c r="B29" s="153" t="s">
        <v>201</v>
      </c>
      <c r="C29" s="154">
        <v>4865000</v>
      </c>
      <c r="D29" s="158" t="s">
        <v>12</v>
      </c>
      <c r="E29" s="245" t="s">
        <v>338</v>
      </c>
      <c r="F29" s="159">
        <v>1000</v>
      </c>
      <c r="G29" s="438">
        <v>998715</v>
      </c>
      <c r="H29" s="327">
        <v>999352</v>
      </c>
      <c r="I29" s="413">
        <f>G29-H29</f>
        <v>-637</v>
      </c>
      <c r="J29" s="413">
        <f>$F29*I29</f>
        <v>-637000</v>
      </c>
      <c r="K29" s="413">
        <f>J29/1000000</f>
        <v>-0.637</v>
      </c>
      <c r="L29" s="438">
        <v>16</v>
      </c>
      <c r="M29" s="327">
        <v>16</v>
      </c>
      <c r="N29" s="410">
        <f>L29-M29</f>
        <v>0</v>
      </c>
      <c r="O29" s="410">
        <f>$F29*N29</f>
        <v>0</v>
      </c>
      <c r="P29" s="410">
        <f>O29/1000000</f>
        <v>0</v>
      </c>
      <c r="Q29" s="769"/>
    </row>
    <row r="30" spans="1:17" ht="18" customHeight="1">
      <c r="A30" s="152">
        <v>21</v>
      </c>
      <c r="B30" s="153" t="s">
        <v>202</v>
      </c>
      <c r="C30" s="154">
        <v>4865039</v>
      </c>
      <c r="D30" s="158" t="s">
        <v>12</v>
      </c>
      <c r="E30" s="245" t="s">
        <v>338</v>
      </c>
      <c r="F30" s="159">
        <v>1000</v>
      </c>
      <c r="G30" s="438">
        <v>988256</v>
      </c>
      <c r="H30" s="327">
        <v>988933</v>
      </c>
      <c r="I30" s="413">
        <f>G30-H30</f>
        <v>-677</v>
      </c>
      <c r="J30" s="413">
        <f>$F30*I30</f>
        <v>-677000</v>
      </c>
      <c r="K30" s="413">
        <f>J30/1000000</f>
        <v>-0.677</v>
      </c>
      <c r="L30" s="438">
        <v>143916</v>
      </c>
      <c r="M30" s="327">
        <v>143916</v>
      </c>
      <c r="N30" s="410">
        <f>L30-M30</f>
        <v>0</v>
      </c>
      <c r="O30" s="410">
        <f>$F30*N30</f>
        <v>0</v>
      </c>
      <c r="P30" s="410">
        <f>O30/1000000</f>
        <v>0</v>
      </c>
      <c r="Q30" s="450"/>
    </row>
    <row r="31" spans="1:17" ht="18" customHeight="1">
      <c r="A31" s="152">
        <v>22</v>
      </c>
      <c r="B31" s="156" t="s">
        <v>203</v>
      </c>
      <c r="C31" s="154">
        <v>4865040</v>
      </c>
      <c r="D31" s="158" t="s">
        <v>12</v>
      </c>
      <c r="E31" s="245" t="s">
        <v>338</v>
      </c>
      <c r="F31" s="159">
        <v>1000</v>
      </c>
      <c r="G31" s="438">
        <v>5810</v>
      </c>
      <c r="H31" s="327">
        <v>6198</v>
      </c>
      <c r="I31" s="464">
        <f>G31-H31</f>
        <v>-388</v>
      </c>
      <c r="J31" s="464">
        <f>$F31*I31</f>
        <v>-388000</v>
      </c>
      <c r="K31" s="464">
        <f>J31/1000000</f>
        <v>-0.388</v>
      </c>
      <c r="L31" s="438">
        <v>59503</v>
      </c>
      <c r="M31" s="327">
        <v>59503</v>
      </c>
      <c r="N31" s="263">
        <f>L31-M31</f>
        <v>0</v>
      </c>
      <c r="O31" s="263">
        <f>$F31*N31</f>
        <v>0</v>
      </c>
      <c r="P31" s="263">
        <f>O31/1000000</f>
        <v>0</v>
      </c>
      <c r="Q31" s="450"/>
    </row>
    <row r="32" spans="1:17" ht="18" customHeight="1">
      <c r="A32" s="152"/>
      <c r="B32" s="161"/>
      <c r="C32" s="154"/>
      <c r="D32" s="158"/>
      <c r="E32" s="245"/>
      <c r="F32" s="159"/>
      <c r="G32" s="99"/>
      <c r="H32" s="385"/>
      <c r="I32" s="413"/>
      <c r="J32" s="413"/>
      <c r="K32" s="609">
        <f>SUM(K28:K31)</f>
        <v>-1.9849999999999999</v>
      </c>
      <c r="L32" s="386"/>
      <c r="M32" s="385"/>
      <c r="N32" s="410"/>
      <c r="O32" s="410"/>
      <c r="P32" s="610">
        <f>SUM(P28:P31)</f>
        <v>0</v>
      </c>
      <c r="Q32" s="450"/>
    </row>
    <row r="33" spans="1:17" ht="18" customHeight="1">
      <c r="A33" s="152"/>
      <c r="B33" s="160" t="s">
        <v>116</v>
      </c>
      <c r="C33" s="154"/>
      <c r="D33" s="155"/>
      <c r="E33" s="245"/>
      <c r="F33" s="159"/>
      <c r="G33" s="99"/>
      <c r="H33" s="385"/>
      <c r="I33" s="413"/>
      <c r="J33" s="413"/>
      <c r="K33" s="413"/>
      <c r="L33" s="386"/>
      <c r="M33" s="385"/>
      <c r="N33" s="410"/>
      <c r="O33" s="410"/>
      <c r="P33" s="410"/>
      <c r="Q33" s="450"/>
    </row>
    <row r="34" spans="1:17" ht="18" customHeight="1">
      <c r="A34" s="152">
        <v>23</v>
      </c>
      <c r="B34" s="698" t="s">
        <v>390</v>
      </c>
      <c r="C34" s="154">
        <v>4864955</v>
      </c>
      <c r="D34" s="153" t="s">
        <v>12</v>
      </c>
      <c r="E34" s="153" t="s">
        <v>338</v>
      </c>
      <c r="F34" s="159">
        <v>1000</v>
      </c>
      <c r="G34" s="438">
        <v>999263</v>
      </c>
      <c r="H34" s="327">
        <v>999318</v>
      </c>
      <c r="I34" s="413">
        <f>G34-H34</f>
        <v>-55</v>
      </c>
      <c r="J34" s="413">
        <f>$F34*I34</f>
        <v>-55000</v>
      </c>
      <c r="K34" s="413">
        <f>J34/1000000</f>
        <v>-0.055</v>
      </c>
      <c r="L34" s="438">
        <v>1869</v>
      </c>
      <c r="M34" s="327">
        <v>1869</v>
      </c>
      <c r="N34" s="410">
        <f>L34-M34</f>
        <v>0</v>
      </c>
      <c r="O34" s="410">
        <f>$F34*N34</f>
        <v>0</v>
      </c>
      <c r="P34" s="410">
        <f>O34/1000000</f>
        <v>0</v>
      </c>
      <c r="Q34" s="696"/>
    </row>
    <row r="35" spans="1:17" ht="18">
      <c r="A35" s="152">
        <v>24</v>
      </c>
      <c r="B35" s="153" t="s">
        <v>178</v>
      </c>
      <c r="C35" s="154">
        <v>4864820</v>
      </c>
      <c r="D35" s="158" t="s">
        <v>12</v>
      </c>
      <c r="E35" s="245" t="s">
        <v>338</v>
      </c>
      <c r="F35" s="159">
        <v>160</v>
      </c>
      <c r="G35" s="438">
        <v>7929</v>
      </c>
      <c r="H35" s="327">
        <v>6455</v>
      </c>
      <c r="I35" s="413">
        <f>G35-H35</f>
        <v>1474</v>
      </c>
      <c r="J35" s="413">
        <f>$F35*I35</f>
        <v>235840</v>
      </c>
      <c r="K35" s="413">
        <f>J35/1000000</f>
        <v>0.23584</v>
      </c>
      <c r="L35" s="438">
        <v>10774</v>
      </c>
      <c r="M35" s="327">
        <v>10774</v>
      </c>
      <c r="N35" s="410">
        <f>L35-M35</f>
        <v>0</v>
      </c>
      <c r="O35" s="410">
        <f>$F35*N35</f>
        <v>0</v>
      </c>
      <c r="P35" s="410">
        <f>O35/1000000</f>
        <v>0</v>
      </c>
      <c r="Q35" s="447"/>
    </row>
    <row r="36" spans="1:17" ht="18" customHeight="1">
      <c r="A36" s="152">
        <v>25</v>
      </c>
      <c r="B36" s="156" t="s">
        <v>179</v>
      </c>
      <c r="C36" s="154">
        <v>4864811</v>
      </c>
      <c r="D36" s="158" t="s">
        <v>12</v>
      </c>
      <c r="E36" s="245" t="s">
        <v>338</v>
      </c>
      <c r="F36" s="159">
        <v>200</v>
      </c>
      <c r="G36" s="438">
        <v>1655</v>
      </c>
      <c r="H36" s="327">
        <v>890</v>
      </c>
      <c r="I36" s="413">
        <f>G36-H36</f>
        <v>765</v>
      </c>
      <c r="J36" s="413">
        <f>$F36*I36</f>
        <v>153000</v>
      </c>
      <c r="K36" s="413">
        <f>J36/1000000</f>
        <v>0.153</v>
      </c>
      <c r="L36" s="438">
        <v>2791</v>
      </c>
      <c r="M36" s="327">
        <v>2791</v>
      </c>
      <c r="N36" s="410">
        <f>L36-M36</f>
        <v>0</v>
      </c>
      <c r="O36" s="410">
        <f>$F36*N36</f>
        <v>0</v>
      </c>
      <c r="P36" s="410">
        <f>O36/1000000</f>
        <v>0</v>
      </c>
      <c r="Q36" s="457"/>
    </row>
    <row r="37" spans="1:17" ht="18" customHeight="1">
      <c r="A37" s="152">
        <v>26</v>
      </c>
      <c r="B37" s="156" t="s">
        <v>398</v>
      </c>
      <c r="C37" s="154">
        <v>4864961</v>
      </c>
      <c r="D37" s="158" t="s">
        <v>12</v>
      </c>
      <c r="E37" s="245" t="s">
        <v>338</v>
      </c>
      <c r="F37" s="159">
        <v>1000</v>
      </c>
      <c r="G37" s="438">
        <v>992779</v>
      </c>
      <c r="H37" s="327">
        <v>993678</v>
      </c>
      <c r="I37" s="464">
        <f>G37-H37</f>
        <v>-899</v>
      </c>
      <c r="J37" s="464">
        <f>$F37*I37</f>
        <v>-899000</v>
      </c>
      <c r="K37" s="464">
        <f>J37/1000000</f>
        <v>-0.899</v>
      </c>
      <c r="L37" s="438">
        <v>999640</v>
      </c>
      <c r="M37" s="327">
        <v>999640</v>
      </c>
      <c r="N37" s="263">
        <f>L37-M37</f>
        <v>0</v>
      </c>
      <c r="O37" s="263">
        <f>$F37*N37</f>
        <v>0</v>
      </c>
      <c r="P37" s="263">
        <f>O37/1000000</f>
        <v>0</v>
      </c>
      <c r="Q37" s="447"/>
    </row>
    <row r="38" spans="1:17" ht="18" customHeight="1">
      <c r="A38" s="152"/>
      <c r="B38" s="161" t="s">
        <v>183</v>
      </c>
      <c r="C38" s="154"/>
      <c r="D38" s="158"/>
      <c r="E38" s="245"/>
      <c r="F38" s="159"/>
      <c r="G38" s="99"/>
      <c r="H38" s="385"/>
      <c r="I38" s="413"/>
      <c r="J38" s="413"/>
      <c r="K38" s="413"/>
      <c r="L38" s="386"/>
      <c r="M38" s="385"/>
      <c r="N38" s="410"/>
      <c r="O38" s="410"/>
      <c r="P38" s="410"/>
      <c r="Q38" s="481"/>
    </row>
    <row r="39" spans="1:17" ht="17.25" customHeight="1">
      <c r="A39" s="152">
        <v>27</v>
      </c>
      <c r="B39" s="153" t="s">
        <v>389</v>
      </c>
      <c r="C39" s="154">
        <v>4864892</v>
      </c>
      <c r="D39" s="158" t="s">
        <v>12</v>
      </c>
      <c r="E39" s="245" t="s">
        <v>338</v>
      </c>
      <c r="F39" s="159">
        <v>-500</v>
      </c>
      <c r="G39" s="326">
        <v>999028</v>
      </c>
      <c r="H39" s="327">
        <v>999028</v>
      </c>
      <c r="I39" s="413">
        <f>G39-H39</f>
        <v>0</v>
      </c>
      <c r="J39" s="413">
        <f>$F39*I39</f>
        <v>0</v>
      </c>
      <c r="K39" s="413">
        <f>J39/1000000</f>
        <v>0</v>
      </c>
      <c r="L39" s="326">
        <v>16662</v>
      </c>
      <c r="M39" s="327">
        <v>16662</v>
      </c>
      <c r="N39" s="410">
        <f>L39-M39</f>
        <v>0</v>
      </c>
      <c r="O39" s="410">
        <f>$F39*N39</f>
        <v>0</v>
      </c>
      <c r="P39" s="410">
        <f>O39/1000000</f>
        <v>0</v>
      </c>
      <c r="Q39" s="481"/>
    </row>
    <row r="40" spans="1:17" ht="17.25" customHeight="1">
      <c r="A40" s="152">
        <v>28</v>
      </c>
      <c r="B40" s="153" t="s">
        <v>392</v>
      </c>
      <c r="C40" s="154">
        <v>4865048</v>
      </c>
      <c r="D40" s="158" t="s">
        <v>12</v>
      </c>
      <c r="E40" s="245" t="s">
        <v>338</v>
      </c>
      <c r="F40" s="157">
        <v>-250</v>
      </c>
      <c r="G40" s="326">
        <v>999862</v>
      </c>
      <c r="H40" s="327">
        <v>999862</v>
      </c>
      <c r="I40" s="464">
        <f>G40-H40</f>
        <v>0</v>
      </c>
      <c r="J40" s="464">
        <f>$F40*I40</f>
        <v>0</v>
      </c>
      <c r="K40" s="464">
        <f>J40/1000000</f>
        <v>0</v>
      </c>
      <c r="L40" s="326">
        <v>999849</v>
      </c>
      <c r="M40" s="327">
        <v>999849</v>
      </c>
      <c r="N40" s="263">
        <f>L40-M40</f>
        <v>0</v>
      </c>
      <c r="O40" s="263">
        <f>$F40*N40</f>
        <v>0</v>
      </c>
      <c r="P40" s="263">
        <f>O40/1000000</f>
        <v>0</v>
      </c>
      <c r="Q40" s="481"/>
    </row>
    <row r="41" spans="1:17" ht="17.25" customHeight="1">
      <c r="A41" s="152">
        <v>29</v>
      </c>
      <c r="B41" s="153" t="s">
        <v>116</v>
      </c>
      <c r="C41" s="154">
        <v>4902508</v>
      </c>
      <c r="D41" s="158" t="s">
        <v>12</v>
      </c>
      <c r="E41" s="245" t="s">
        <v>338</v>
      </c>
      <c r="F41" s="154">
        <v>-833.33</v>
      </c>
      <c r="G41" s="326">
        <v>2</v>
      </c>
      <c r="H41" s="327">
        <v>2</v>
      </c>
      <c r="I41" s="413">
        <f>G41-H41</f>
        <v>0</v>
      </c>
      <c r="J41" s="413">
        <f>$F41*I41</f>
        <v>0</v>
      </c>
      <c r="K41" s="413">
        <f>J41/1000000</f>
        <v>0</v>
      </c>
      <c r="L41" s="326">
        <v>999580</v>
      </c>
      <c r="M41" s="327">
        <v>999580</v>
      </c>
      <c r="N41" s="410">
        <f>L41-M41</f>
        <v>0</v>
      </c>
      <c r="O41" s="410">
        <f>$F41*N41</f>
        <v>0</v>
      </c>
      <c r="P41" s="410">
        <f>O41/1000000</f>
        <v>0</v>
      </c>
      <c r="Q41" s="481"/>
    </row>
    <row r="42" spans="1:17" ht="16.5" customHeight="1" thickBot="1">
      <c r="A42" s="152"/>
      <c r="B42" s="441"/>
      <c r="C42" s="441"/>
      <c r="D42" s="441"/>
      <c r="E42" s="441"/>
      <c r="F42" s="167"/>
      <c r="G42" s="168"/>
      <c r="H42" s="441"/>
      <c r="I42" s="441"/>
      <c r="J42" s="441"/>
      <c r="K42" s="167"/>
      <c r="L42" s="168"/>
      <c r="M42" s="441"/>
      <c r="N42" s="441"/>
      <c r="O42" s="441"/>
      <c r="P42" s="167"/>
      <c r="Q42" s="168"/>
    </row>
    <row r="43" spans="1:17" ht="18" customHeight="1" thickTop="1">
      <c r="A43" s="151"/>
      <c r="B43" s="153"/>
      <c r="C43" s="154"/>
      <c r="D43" s="155"/>
      <c r="E43" s="245"/>
      <c r="F43" s="154"/>
      <c r="G43" s="154"/>
      <c r="H43" s="385"/>
      <c r="I43" s="385"/>
      <c r="J43" s="385"/>
      <c r="K43" s="385"/>
      <c r="L43" s="497"/>
      <c r="M43" s="385"/>
      <c r="N43" s="385"/>
      <c r="O43" s="385"/>
      <c r="P43" s="385"/>
      <c r="Q43" s="458"/>
    </row>
    <row r="44" spans="1:17" ht="21" customHeight="1" thickBot="1">
      <c r="A44" s="170"/>
      <c r="B44" s="387"/>
      <c r="C44" s="165"/>
      <c r="D44" s="166"/>
      <c r="E44" s="164"/>
      <c r="F44" s="165"/>
      <c r="G44" s="165"/>
      <c r="H44" s="498"/>
      <c r="I44" s="498"/>
      <c r="J44" s="498"/>
      <c r="K44" s="498"/>
      <c r="L44" s="498"/>
      <c r="M44" s="498"/>
      <c r="N44" s="498"/>
      <c r="O44" s="498"/>
      <c r="P44" s="498"/>
      <c r="Q44" s="499" t="str">
        <f>NDPL!Q1</f>
        <v>NOVEMBER-2018</v>
      </c>
    </row>
    <row r="45" spans="1:17" ht="21.75" customHeight="1" thickTop="1">
      <c r="A45" s="149"/>
      <c r="B45" s="390" t="s">
        <v>340</v>
      </c>
      <c r="C45" s="154"/>
      <c r="D45" s="155"/>
      <c r="E45" s="245"/>
      <c r="F45" s="154"/>
      <c r="G45" s="391"/>
      <c r="H45" s="385"/>
      <c r="I45" s="385"/>
      <c r="J45" s="385"/>
      <c r="K45" s="385"/>
      <c r="L45" s="391"/>
      <c r="M45" s="385"/>
      <c r="N45" s="385"/>
      <c r="O45" s="385"/>
      <c r="P45" s="500"/>
      <c r="Q45" s="501"/>
    </row>
    <row r="46" spans="1:17" ht="21" customHeight="1">
      <c r="A46" s="152"/>
      <c r="B46" s="440" t="s">
        <v>382</v>
      </c>
      <c r="C46" s="154"/>
      <c r="D46" s="155"/>
      <c r="E46" s="245"/>
      <c r="F46" s="154"/>
      <c r="G46" s="99"/>
      <c r="H46" s="385"/>
      <c r="I46" s="385"/>
      <c r="J46" s="385"/>
      <c r="K46" s="385"/>
      <c r="L46" s="99"/>
      <c r="M46" s="385"/>
      <c r="N46" s="385"/>
      <c r="O46" s="385"/>
      <c r="P46" s="385"/>
      <c r="Q46" s="502"/>
    </row>
    <row r="47" spans="1:17" ht="18">
      <c r="A47" s="152">
        <v>30</v>
      </c>
      <c r="B47" s="153" t="s">
        <v>383</v>
      </c>
      <c r="C47" s="154">
        <v>4864910</v>
      </c>
      <c r="D47" s="158" t="s">
        <v>12</v>
      </c>
      <c r="E47" s="245" t="s">
        <v>338</v>
      </c>
      <c r="F47" s="154">
        <v>-1000</v>
      </c>
      <c r="G47" s="438">
        <v>999908</v>
      </c>
      <c r="H47" s="327">
        <v>999731</v>
      </c>
      <c r="I47" s="410">
        <f>G47-H47</f>
        <v>177</v>
      </c>
      <c r="J47" s="410">
        <f>$F47*I47</f>
        <v>-177000</v>
      </c>
      <c r="K47" s="410">
        <f>J47/1000000</f>
        <v>-0.177</v>
      </c>
      <c r="L47" s="438">
        <v>994496</v>
      </c>
      <c r="M47" s="327">
        <v>994496</v>
      </c>
      <c r="N47" s="410">
        <f>L47-M47</f>
        <v>0</v>
      </c>
      <c r="O47" s="410">
        <f>$F47*N47</f>
        <v>0</v>
      </c>
      <c r="P47" s="410">
        <f>O47/1000000</f>
        <v>0</v>
      </c>
      <c r="Q47" s="503"/>
    </row>
    <row r="48" spans="1:17" ht="18">
      <c r="A48" s="152">
        <v>31</v>
      </c>
      <c r="B48" s="153" t="s">
        <v>394</v>
      </c>
      <c r="C48" s="154">
        <v>5128457</v>
      </c>
      <c r="D48" s="158" t="s">
        <v>12</v>
      </c>
      <c r="E48" s="245" t="s">
        <v>338</v>
      </c>
      <c r="F48" s="154">
        <v>-500</v>
      </c>
      <c r="G48" s="438">
        <v>961623</v>
      </c>
      <c r="H48" s="327">
        <v>961268</v>
      </c>
      <c r="I48" s="269">
        <f>G48-H48</f>
        <v>355</v>
      </c>
      <c r="J48" s="269">
        <f>$F48*I48</f>
        <v>-177500</v>
      </c>
      <c r="K48" s="269">
        <f>J48/1000000</f>
        <v>-0.1775</v>
      </c>
      <c r="L48" s="438">
        <v>986905</v>
      </c>
      <c r="M48" s="327">
        <v>986905</v>
      </c>
      <c r="N48" s="269">
        <f>L48-M48</f>
        <v>0</v>
      </c>
      <c r="O48" s="269">
        <f>$F48*N48</f>
        <v>0</v>
      </c>
      <c r="P48" s="269">
        <f>O48/1000000</f>
        <v>0</v>
      </c>
      <c r="Q48" s="503"/>
    </row>
    <row r="49" spans="1:17" ht="18">
      <c r="A49" s="152"/>
      <c r="B49" s="440" t="s">
        <v>386</v>
      </c>
      <c r="C49" s="154"/>
      <c r="D49" s="158"/>
      <c r="E49" s="245"/>
      <c r="F49" s="154"/>
      <c r="G49" s="326"/>
      <c r="H49" s="327"/>
      <c r="I49" s="410"/>
      <c r="J49" s="410"/>
      <c r="K49" s="410"/>
      <c r="L49" s="326"/>
      <c r="M49" s="327"/>
      <c r="N49" s="410"/>
      <c r="O49" s="410"/>
      <c r="P49" s="410"/>
      <c r="Q49" s="503"/>
    </row>
    <row r="50" spans="1:17" ht="18">
      <c r="A50" s="152">
        <v>32</v>
      </c>
      <c r="B50" s="153" t="s">
        <v>383</v>
      </c>
      <c r="C50" s="154">
        <v>4864891</v>
      </c>
      <c r="D50" s="158" t="s">
        <v>12</v>
      </c>
      <c r="E50" s="245" t="s">
        <v>338</v>
      </c>
      <c r="F50" s="154">
        <v>-2000</v>
      </c>
      <c r="G50" s="438">
        <v>997961</v>
      </c>
      <c r="H50" s="327">
        <v>997995</v>
      </c>
      <c r="I50" s="410">
        <f>G50-H50</f>
        <v>-34</v>
      </c>
      <c r="J50" s="410">
        <f>$F50*I50</f>
        <v>68000</v>
      </c>
      <c r="K50" s="410">
        <f>J50/1000000</f>
        <v>0.068</v>
      </c>
      <c r="L50" s="438">
        <v>998656</v>
      </c>
      <c r="M50" s="327">
        <v>998656</v>
      </c>
      <c r="N50" s="410">
        <f>L50-M50</f>
        <v>0</v>
      </c>
      <c r="O50" s="410">
        <f>$F50*N50</f>
        <v>0</v>
      </c>
      <c r="P50" s="410">
        <f>O50/1000000</f>
        <v>0</v>
      </c>
      <c r="Q50" s="503"/>
    </row>
    <row r="51" spans="1:17" ht="18">
      <c r="A51" s="152">
        <v>33</v>
      </c>
      <c r="B51" s="153" t="s">
        <v>394</v>
      </c>
      <c r="C51" s="154">
        <v>5295133</v>
      </c>
      <c r="D51" s="158" t="s">
        <v>12</v>
      </c>
      <c r="E51" s="245" t="s">
        <v>338</v>
      </c>
      <c r="F51" s="154">
        <v>-1000</v>
      </c>
      <c r="G51" s="438">
        <v>922219</v>
      </c>
      <c r="H51" s="327">
        <v>922935</v>
      </c>
      <c r="I51" s="410">
        <f>G51-H51</f>
        <v>-716</v>
      </c>
      <c r="J51" s="410">
        <f>$F51*I51</f>
        <v>716000</v>
      </c>
      <c r="K51" s="410">
        <f>J51/1000000</f>
        <v>0.716</v>
      </c>
      <c r="L51" s="438">
        <v>963482</v>
      </c>
      <c r="M51" s="327">
        <v>963482</v>
      </c>
      <c r="N51" s="410">
        <f>L51-M51</f>
        <v>0</v>
      </c>
      <c r="O51" s="410">
        <f>$F51*N51</f>
        <v>0</v>
      </c>
      <c r="P51" s="410">
        <f>O51/1000000</f>
        <v>0</v>
      </c>
      <c r="Q51" s="503" t="s">
        <v>477</v>
      </c>
    </row>
    <row r="52" spans="1:17" ht="18">
      <c r="A52" s="152"/>
      <c r="B52" s="153"/>
      <c r="C52" s="154">
        <v>4864912</v>
      </c>
      <c r="D52" s="158" t="s">
        <v>12</v>
      </c>
      <c r="E52" s="245" t="s">
        <v>338</v>
      </c>
      <c r="F52" s="155">
        <v>-1000</v>
      </c>
      <c r="G52" s="438">
        <v>1</v>
      </c>
      <c r="H52" s="327">
        <v>0</v>
      </c>
      <c r="I52" s="410">
        <f>G52-H52</f>
        <v>1</v>
      </c>
      <c r="J52" s="410">
        <f>$F52*I52</f>
        <v>-1000</v>
      </c>
      <c r="K52" s="793">
        <f>J52/1000000</f>
        <v>-0.001</v>
      </c>
      <c r="L52" s="438">
        <v>0</v>
      </c>
      <c r="M52" s="327">
        <v>0</v>
      </c>
      <c r="N52" s="410">
        <f>L52-M52</f>
        <v>0</v>
      </c>
      <c r="O52" s="410">
        <f>$F52*N52</f>
        <v>0</v>
      </c>
      <c r="P52" s="410">
        <f>O52/1000000</f>
        <v>0</v>
      </c>
      <c r="Q52" s="503" t="s">
        <v>473</v>
      </c>
    </row>
    <row r="53" spans="1:17" ht="18" customHeight="1">
      <c r="A53" s="152"/>
      <c r="B53" s="160" t="s">
        <v>184</v>
      </c>
      <c r="C53" s="154"/>
      <c r="D53" s="155"/>
      <c r="E53" s="245"/>
      <c r="F53" s="159"/>
      <c r="G53" s="99"/>
      <c r="H53" s="385"/>
      <c r="I53" s="385"/>
      <c r="J53" s="385"/>
      <c r="K53" s="385"/>
      <c r="L53" s="386"/>
      <c r="M53" s="385"/>
      <c r="N53" s="385"/>
      <c r="O53" s="385"/>
      <c r="P53" s="385"/>
      <c r="Q53" s="450"/>
    </row>
    <row r="54" spans="1:17" ht="18">
      <c r="A54" s="152">
        <v>34</v>
      </c>
      <c r="B54" s="162" t="s">
        <v>205</v>
      </c>
      <c r="C54" s="154">
        <v>4865133</v>
      </c>
      <c r="D54" s="158" t="s">
        <v>12</v>
      </c>
      <c r="E54" s="245" t="s">
        <v>338</v>
      </c>
      <c r="F54" s="159">
        <v>100</v>
      </c>
      <c r="G54" s="326">
        <v>444225</v>
      </c>
      <c r="H54" s="327">
        <v>440670</v>
      </c>
      <c r="I54" s="410">
        <f>G54-H54</f>
        <v>3555</v>
      </c>
      <c r="J54" s="410">
        <f>$F54*I54</f>
        <v>355500</v>
      </c>
      <c r="K54" s="410">
        <f>J54/1000000</f>
        <v>0.3555</v>
      </c>
      <c r="L54" s="326">
        <v>46706</v>
      </c>
      <c r="M54" s="327">
        <v>46706</v>
      </c>
      <c r="N54" s="410">
        <f>L54-M54</f>
        <v>0</v>
      </c>
      <c r="O54" s="410">
        <f>$F54*N54</f>
        <v>0</v>
      </c>
      <c r="P54" s="410">
        <f>O54/1000000</f>
        <v>0</v>
      </c>
      <c r="Q54" s="450"/>
    </row>
    <row r="55" spans="1:17" ht="18" customHeight="1">
      <c r="A55" s="152"/>
      <c r="B55" s="160" t="s">
        <v>186</v>
      </c>
      <c r="C55" s="154"/>
      <c r="D55" s="158"/>
      <c r="E55" s="245"/>
      <c r="F55" s="159"/>
      <c r="G55" s="99"/>
      <c r="H55" s="385"/>
      <c r="I55" s="410"/>
      <c r="J55" s="410"/>
      <c r="K55" s="410"/>
      <c r="L55" s="386"/>
      <c r="M55" s="385"/>
      <c r="N55" s="410"/>
      <c r="O55" s="410"/>
      <c r="P55" s="410"/>
      <c r="Q55" s="450"/>
    </row>
    <row r="56" spans="1:17" ht="18" customHeight="1">
      <c r="A56" s="152">
        <v>35</v>
      </c>
      <c r="B56" s="153" t="s">
        <v>173</v>
      </c>
      <c r="C56" s="154">
        <v>4902554</v>
      </c>
      <c r="D56" s="158" t="s">
        <v>12</v>
      </c>
      <c r="E56" s="245" t="s">
        <v>338</v>
      </c>
      <c r="F56" s="159">
        <v>75</v>
      </c>
      <c r="G56" s="438">
        <v>0</v>
      </c>
      <c r="H56" s="327">
        <v>0</v>
      </c>
      <c r="I56" s="410">
        <f>G56-H56</f>
        <v>0</v>
      </c>
      <c r="J56" s="410">
        <f>$F56*I56</f>
        <v>0</v>
      </c>
      <c r="K56" s="410">
        <f>J56/1000000</f>
        <v>0</v>
      </c>
      <c r="L56" s="438">
        <v>0</v>
      </c>
      <c r="M56" s="327">
        <v>0</v>
      </c>
      <c r="N56" s="410">
        <f>L56-M56</f>
        <v>0</v>
      </c>
      <c r="O56" s="410">
        <f>$F56*N56</f>
        <v>0</v>
      </c>
      <c r="P56" s="410">
        <f>O56/1000000</f>
        <v>0</v>
      </c>
      <c r="Q56" s="462"/>
    </row>
    <row r="57" spans="1:17" ht="18" customHeight="1">
      <c r="A57" s="152"/>
      <c r="B57" s="160" t="s">
        <v>167</v>
      </c>
      <c r="C57" s="154"/>
      <c r="D57" s="158"/>
      <c r="E57" s="245"/>
      <c r="F57" s="159"/>
      <c r="G57" s="99"/>
      <c r="H57" s="385"/>
      <c r="I57" s="410"/>
      <c r="J57" s="410"/>
      <c r="K57" s="410"/>
      <c r="L57" s="386"/>
      <c r="M57" s="385"/>
      <c r="N57" s="410"/>
      <c r="O57" s="410"/>
      <c r="P57" s="410"/>
      <c r="Q57" s="450"/>
    </row>
    <row r="58" spans="1:17" ht="18" customHeight="1">
      <c r="A58" s="152">
        <v>36</v>
      </c>
      <c r="B58" s="153" t="s">
        <v>180</v>
      </c>
      <c r="C58" s="154">
        <v>4865093</v>
      </c>
      <c r="D58" s="158" t="s">
        <v>12</v>
      </c>
      <c r="E58" s="245" t="s">
        <v>338</v>
      </c>
      <c r="F58" s="159">
        <v>100</v>
      </c>
      <c r="G58" s="438">
        <v>100679</v>
      </c>
      <c r="H58" s="327">
        <v>100611</v>
      </c>
      <c r="I58" s="410">
        <f>G58-H58</f>
        <v>68</v>
      </c>
      <c r="J58" s="410">
        <f>$F58*I58</f>
        <v>6800</v>
      </c>
      <c r="K58" s="410">
        <f>J58/1000000</f>
        <v>0.0068</v>
      </c>
      <c r="L58" s="438">
        <v>74109</v>
      </c>
      <c r="M58" s="327">
        <v>74099</v>
      </c>
      <c r="N58" s="410">
        <f>L58-M58</f>
        <v>10</v>
      </c>
      <c r="O58" s="410">
        <f>$F58*N58</f>
        <v>1000</v>
      </c>
      <c r="P58" s="410">
        <f>O58/1000000</f>
        <v>0.001</v>
      </c>
      <c r="Q58" s="450"/>
    </row>
    <row r="59" spans="1:17" ht="19.5" customHeight="1">
      <c r="A59" s="152">
        <v>37</v>
      </c>
      <c r="B59" s="156" t="s">
        <v>181</v>
      </c>
      <c r="C59" s="154">
        <v>4902531</v>
      </c>
      <c r="D59" s="158" t="s">
        <v>12</v>
      </c>
      <c r="E59" s="245" t="s">
        <v>338</v>
      </c>
      <c r="F59" s="159">
        <v>100</v>
      </c>
      <c r="G59" s="438">
        <v>20184</v>
      </c>
      <c r="H59" s="327">
        <v>19825</v>
      </c>
      <c r="I59" s="410">
        <f>G59-H59</f>
        <v>359</v>
      </c>
      <c r="J59" s="410">
        <f>$F59*I59</f>
        <v>35900</v>
      </c>
      <c r="K59" s="410">
        <f>J59/1000000</f>
        <v>0.0359</v>
      </c>
      <c r="L59" s="438">
        <v>5608</v>
      </c>
      <c r="M59" s="327">
        <v>5608</v>
      </c>
      <c r="N59" s="410">
        <f>L59-M59</f>
        <v>0</v>
      </c>
      <c r="O59" s="410">
        <f>$F59*N59</f>
        <v>0</v>
      </c>
      <c r="P59" s="410">
        <f>O59/1000000</f>
        <v>0</v>
      </c>
      <c r="Q59" s="462" t="s">
        <v>477</v>
      </c>
    </row>
    <row r="60" spans="1:17" ht="19.5" customHeight="1">
      <c r="A60" s="152"/>
      <c r="B60" s="156"/>
      <c r="C60" s="154">
        <v>4902544</v>
      </c>
      <c r="D60" s="158" t="s">
        <v>12</v>
      </c>
      <c r="E60" s="245" t="s">
        <v>338</v>
      </c>
      <c r="F60" s="157">
        <v>100</v>
      </c>
      <c r="G60" s="438">
        <v>293</v>
      </c>
      <c r="H60" s="327">
        <v>0</v>
      </c>
      <c r="I60" s="410">
        <f>G60-H60</f>
        <v>293</v>
      </c>
      <c r="J60" s="410">
        <f>$F60*I60</f>
        <v>29300</v>
      </c>
      <c r="K60" s="410">
        <f>J60/1000000</f>
        <v>0.0293</v>
      </c>
      <c r="L60" s="438">
        <v>0</v>
      </c>
      <c r="M60" s="327">
        <v>0</v>
      </c>
      <c r="N60" s="410">
        <f>L60-M60</f>
        <v>0</v>
      </c>
      <c r="O60" s="410">
        <f>$F60*N60</f>
        <v>0</v>
      </c>
      <c r="P60" s="410">
        <f>O60/1000000</f>
        <v>0</v>
      </c>
      <c r="Q60" s="450" t="s">
        <v>472</v>
      </c>
    </row>
    <row r="61" spans="1:17" ht="22.5" customHeight="1">
      <c r="A61" s="152">
        <v>38</v>
      </c>
      <c r="B61" s="162" t="s">
        <v>204</v>
      </c>
      <c r="C61" s="154">
        <v>5269199</v>
      </c>
      <c r="D61" s="158" t="s">
        <v>12</v>
      </c>
      <c r="E61" s="245" t="s">
        <v>338</v>
      </c>
      <c r="F61" s="159">
        <v>100</v>
      </c>
      <c r="G61" s="438">
        <v>28526</v>
      </c>
      <c r="H61" s="439">
        <v>28642</v>
      </c>
      <c r="I61" s="413">
        <f>G61-H61</f>
        <v>-116</v>
      </c>
      <c r="J61" s="413">
        <f>$F61*I61</f>
        <v>-11600</v>
      </c>
      <c r="K61" s="413">
        <f>J61/1000000</f>
        <v>-0.0116</v>
      </c>
      <c r="L61" s="438">
        <v>62222</v>
      </c>
      <c r="M61" s="439">
        <v>62222</v>
      </c>
      <c r="N61" s="413">
        <f>L61-M61</f>
        <v>0</v>
      </c>
      <c r="O61" s="413">
        <f>$F61*N61</f>
        <v>0</v>
      </c>
      <c r="P61" s="413">
        <f>O61/1000000</f>
        <v>0</v>
      </c>
      <c r="Q61" s="611"/>
    </row>
    <row r="62" spans="1:17" ht="19.5" customHeight="1">
      <c r="A62" s="152"/>
      <c r="B62" s="160" t="s">
        <v>173</v>
      </c>
      <c r="C62" s="154"/>
      <c r="D62" s="158"/>
      <c r="E62" s="155"/>
      <c r="F62" s="159"/>
      <c r="G62" s="326"/>
      <c r="H62" s="327"/>
      <c r="I62" s="410"/>
      <c r="J62" s="410"/>
      <c r="K62" s="410"/>
      <c r="L62" s="386"/>
      <c r="M62" s="385"/>
      <c r="N62" s="410"/>
      <c r="O62" s="410"/>
      <c r="P62" s="410"/>
      <c r="Q62" s="450"/>
    </row>
    <row r="63" spans="1:17" ht="13.5" thickBot="1">
      <c r="A63" s="152">
        <v>39</v>
      </c>
      <c r="B63" s="153" t="s">
        <v>174</v>
      </c>
      <c r="C63" s="165">
        <v>4865151</v>
      </c>
      <c r="D63" s="772" t="s">
        <v>12</v>
      </c>
      <c r="E63" s="166" t="s">
        <v>13</v>
      </c>
      <c r="F63" s="170">
        <v>100</v>
      </c>
      <c r="G63" s="773">
        <v>13614</v>
      </c>
      <c r="H63" s="170">
        <v>11902</v>
      </c>
      <c r="I63" s="170">
        <f>G63-H63</f>
        <v>1712</v>
      </c>
      <c r="J63" s="170">
        <f>$F63*I63</f>
        <v>171200</v>
      </c>
      <c r="K63" s="170">
        <f>J63/1000000</f>
        <v>0.1712</v>
      </c>
      <c r="L63" s="163">
        <v>277</v>
      </c>
      <c r="M63" s="170">
        <v>277</v>
      </c>
      <c r="N63" s="170">
        <f>L63-M63</f>
        <v>0</v>
      </c>
      <c r="O63" s="170">
        <f>$F63*N63</f>
        <v>0</v>
      </c>
      <c r="P63" s="170">
        <f>O63/1000000</f>
        <v>0</v>
      </c>
      <c r="Q63" s="774"/>
    </row>
    <row r="64" spans="1:20" s="487" customFormat="1" ht="15.75" customHeight="1" thickBot="1" thickTop="1">
      <c r="A64" s="163"/>
      <c r="B64" s="441"/>
      <c r="R64" s="247"/>
      <c r="S64" s="247"/>
      <c r="T64" s="247"/>
    </row>
    <row r="65" spans="1:20" ht="15.75" customHeight="1" thickTop="1">
      <c r="A65" s="504"/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86"/>
      <c r="R65" s="86"/>
      <c r="S65" s="86"/>
      <c r="T65" s="86"/>
    </row>
    <row r="66" spans="1:20" ht="24" thickBot="1">
      <c r="A66" s="383" t="s">
        <v>356</v>
      </c>
      <c r="G66" s="484"/>
      <c r="H66" s="484"/>
      <c r="I66" s="42" t="s">
        <v>387</v>
      </c>
      <c r="J66" s="484"/>
      <c r="K66" s="484"/>
      <c r="L66" s="484"/>
      <c r="M66" s="484"/>
      <c r="N66" s="42" t="s">
        <v>388</v>
      </c>
      <c r="O66" s="484"/>
      <c r="P66" s="484"/>
      <c r="R66" s="86"/>
      <c r="S66" s="86"/>
      <c r="T66" s="86"/>
    </row>
    <row r="67" spans="1:20" ht="39.75" thickBot="1" thickTop="1">
      <c r="A67" s="505" t="s">
        <v>8</v>
      </c>
      <c r="B67" s="506" t="s">
        <v>9</v>
      </c>
      <c r="C67" s="507" t="s">
        <v>1</v>
      </c>
      <c r="D67" s="507" t="s">
        <v>2</v>
      </c>
      <c r="E67" s="507" t="s">
        <v>3</v>
      </c>
      <c r="F67" s="507" t="s">
        <v>10</v>
      </c>
      <c r="G67" s="505" t="str">
        <f>G5</f>
        <v>FINAL READING 30/11/2018</v>
      </c>
      <c r="H67" s="507" t="str">
        <f>H5</f>
        <v>INTIAL READING 01/11/2018</v>
      </c>
      <c r="I67" s="507" t="s">
        <v>4</v>
      </c>
      <c r="J67" s="507" t="s">
        <v>5</v>
      </c>
      <c r="K67" s="507" t="s">
        <v>6</v>
      </c>
      <c r="L67" s="505" t="str">
        <f>G67</f>
        <v>FINAL READING 30/11/2018</v>
      </c>
      <c r="M67" s="507" t="str">
        <f>H67</f>
        <v>INTIAL READING 01/11/2018</v>
      </c>
      <c r="N67" s="507" t="s">
        <v>4</v>
      </c>
      <c r="O67" s="507" t="s">
        <v>5</v>
      </c>
      <c r="P67" s="507" t="s">
        <v>6</v>
      </c>
      <c r="Q67" s="508" t="s">
        <v>301</v>
      </c>
      <c r="R67" s="86"/>
      <c r="S67" s="86"/>
      <c r="T67" s="86"/>
    </row>
    <row r="68" spans="1:20" ht="15.75" customHeight="1" thickTop="1">
      <c r="A68" s="509"/>
      <c r="B68" s="440" t="s">
        <v>382</v>
      </c>
      <c r="C68" s="510"/>
      <c r="D68" s="510"/>
      <c r="E68" s="510"/>
      <c r="F68" s="511"/>
      <c r="G68" s="510"/>
      <c r="H68" s="510"/>
      <c r="I68" s="510"/>
      <c r="J68" s="510"/>
      <c r="K68" s="511"/>
      <c r="L68" s="510"/>
      <c r="M68" s="510"/>
      <c r="N68" s="510"/>
      <c r="O68" s="510"/>
      <c r="P68" s="510"/>
      <c r="Q68" s="512"/>
      <c r="R68" s="86"/>
      <c r="S68" s="86"/>
      <c r="T68" s="86"/>
    </row>
    <row r="69" spans="1:20" ht="15.75" customHeight="1">
      <c r="A69" s="152">
        <v>1</v>
      </c>
      <c r="B69" s="153" t="s">
        <v>428</v>
      </c>
      <c r="C69" s="154">
        <v>5295127</v>
      </c>
      <c r="D69" s="333" t="s">
        <v>12</v>
      </c>
      <c r="E69" s="312" t="s">
        <v>338</v>
      </c>
      <c r="F69" s="159">
        <v>-100</v>
      </c>
      <c r="G69" s="326">
        <v>355246</v>
      </c>
      <c r="H69" s="327">
        <v>348621</v>
      </c>
      <c r="I69" s="263">
        <f>G69-H69</f>
        <v>6625</v>
      </c>
      <c r="J69" s="263">
        <f>$F69*I69</f>
        <v>-662500</v>
      </c>
      <c r="K69" s="263">
        <f>J69/1000000</f>
        <v>-0.6625</v>
      </c>
      <c r="L69" s="326">
        <v>2036</v>
      </c>
      <c r="M69" s="327">
        <v>2036</v>
      </c>
      <c r="N69" s="263">
        <f>L69-M69</f>
        <v>0</v>
      </c>
      <c r="O69" s="263">
        <f>$F69*N69</f>
        <v>0</v>
      </c>
      <c r="P69" s="263">
        <f>O69/1000000</f>
        <v>0</v>
      </c>
      <c r="Q69" s="462"/>
      <c r="R69" s="86"/>
      <c r="S69" s="86"/>
      <c r="T69" s="86"/>
    </row>
    <row r="70" spans="1:20" ht="15.75" customHeight="1">
      <c r="A70" s="152">
        <v>2</v>
      </c>
      <c r="B70" s="153" t="s">
        <v>431</v>
      </c>
      <c r="C70" s="154">
        <v>5128400</v>
      </c>
      <c r="D70" s="333" t="s">
        <v>12</v>
      </c>
      <c r="E70" s="312" t="s">
        <v>338</v>
      </c>
      <c r="F70" s="159">
        <v>-1000</v>
      </c>
      <c r="G70" s="326">
        <v>4914</v>
      </c>
      <c r="H70" s="327">
        <v>4878</v>
      </c>
      <c r="I70" s="263">
        <f>G70-H70</f>
        <v>36</v>
      </c>
      <c r="J70" s="263">
        <f>$F70*I70</f>
        <v>-36000</v>
      </c>
      <c r="K70" s="263">
        <f>J70/1000000</f>
        <v>-0.036</v>
      </c>
      <c r="L70" s="326">
        <v>1922</v>
      </c>
      <c r="M70" s="327">
        <v>1922</v>
      </c>
      <c r="N70" s="263">
        <f>L70-M70</f>
        <v>0</v>
      </c>
      <c r="O70" s="263">
        <f>$F70*N70</f>
        <v>0</v>
      </c>
      <c r="P70" s="263">
        <f>O70/1000000</f>
        <v>0</v>
      </c>
      <c r="Q70" s="462"/>
      <c r="R70" s="86"/>
      <c r="S70" s="86"/>
      <c r="T70" s="86"/>
    </row>
    <row r="71" spans="1:20" ht="15.75" customHeight="1">
      <c r="A71" s="513"/>
      <c r="B71" s="302" t="s">
        <v>353</v>
      </c>
      <c r="C71" s="320"/>
      <c r="D71" s="333"/>
      <c r="E71" s="312"/>
      <c r="F71" s="159"/>
      <c r="G71" s="156"/>
      <c r="H71" s="156"/>
      <c r="I71" s="156"/>
      <c r="J71" s="156"/>
      <c r="K71" s="156"/>
      <c r="L71" s="513"/>
      <c r="M71" s="156"/>
      <c r="N71" s="156"/>
      <c r="O71" s="156"/>
      <c r="P71" s="156"/>
      <c r="Q71" s="462"/>
      <c r="R71" s="86"/>
      <c r="S71" s="86"/>
      <c r="T71" s="86"/>
    </row>
    <row r="72" spans="1:20" ht="15.75" customHeight="1">
      <c r="A72" s="152">
        <v>3</v>
      </c>
      <c r="B72" s="153" t="s">
        <v>354</v>
      </c>
      <c r="C72" s="154">
        <v>4902555</v>
      </c>
      <c r="D72" s="333" t="s">
        <v>12</v>
      </c>
      <c r="E72" s="312" t="s">
        <v>338</v>
      </c>
      <c r="F72" s="159">
        <v>-75</v>
      </c>
      <c r="G72" s="326">
        <v>10378</v>
      </c>
      <c r="H72" s="327">
        <v>10288</v>
      </c>
      <c r="I72" s="263">
        <f>G72-H72</f>
        <v>90</v>
      </c>
      <c r="J72" s="263">
        <f>$F72*I72</f>
        <v>-6750</v>
      </c>
      <c r="K72" s="263">
        <f>J72/1000000</f>
        <v>-0.00675</v>
      </c>
      <c r="L72" s="326">
        <v>17591</v>
      </c>
      <c r="M72" s="327">
        <v>17589</v>
      </c>
      <c r="N72" s="263">
        <f>L72-M72</f>
        <v>2</v>
      </c>
      <c r="O72" s="263">
        <f>$F72*N72</f>
        <v>-150</v>
      </c>
      <c r="P72" s="263">
        <f>O72/1000000</f>
        <v>-0.00015</v>
      </c>
      <c r="Q72" s="462"/>
      <c r="R72" s="86"/>
      <c r="S72" s="86"/>
      <c r="T72" s="86"/>
    </row>
    <row r="73" spans="1:20" s="487" customFormat="1" ht="15.75" customHeight="1" thickBot="1">
      <c r="A73" s="163">
        <v>4</v>
      </c>
      <c r="B73" s="441" t="s">
        <v>355</v>
      </c>
      <c r="C73" s="165">
        <v>4902581</v>
      </c>
      <c r="D73" s="772" t="s">
        <v>12</v>
      </c>
      <c r="E73" s="166" t="s">
        <v>338</v>
      </c>
      <c r="F73" s="170">
        <v>-100</v>
      </c>
      <c r="G73" s="773">
        <v>4976</v>
      </c>
      <c r="H73" s="170">
        <v>4887</v>
      </c>
      <c r="I73" s="170">
        <f>G73-H73</f>
        <v>89</v>
      </c>
      <c r="J73" s="170">
        <f>$F73*I73</f>
        <v>-8900</v>
      </c>
      <c r="K73" s="170">
        <f>J73/1000000</f>
        <v>-0.0089</v>
      </c>
      <c r="L73" s="163">
        <v>9887</v>
      </c>
      <c r="M73" s="170">
        <v>9883</v>
      </c>
      <c r="N73" s="170">
        <f>L73-M73</f>
        <v>4</v>
      </c>
      <c r="O73" s="170">
        <f>$F73*N73</f>
        <v>-400</v>
      </c>
      <c r="P73" s="170">
        <f>O73/1000000</f>
        <v>-0.0004</v>
      </c>
      <c r="Q73" s="774"/>
      <c r="R73" s="247"/>
      <c r="S73" s="247"/>
      <c r="T73" s="247"/>
    </row>
    <row r="74" spans="1:20" ht="15.75" customHeight="1" thickTop="1">
      <c r="A74" s="504"/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86"/>
      <c r="R74" s="86"/>
      <c r="S74" s="86"/>
      <c r="T74" s="86"/>
    </row>
    <row r="75" spans="1:20" ht="15.75" customHeight="1">
      <c r="A75" s="504"/>
      <c r="B75" s="504"/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86"/>
      <c r="R75" s="86"/>
      <c r="S75" s="86"/>
      <c r="T75" s="86"/>
    </row>
    <row r="76" spans="1:16" ht="25.5" customHeight="1">
      <c r="A76" s="169" t="s">
        <v>330</v>
      </c>
      <c r="B76" s="492"/>
      <c r="C76" s="72"/>
      <c r="D76" s="492"/>
      <c r="E76" s="492"/>
      <c r="F76" s="492"/>
      <c r="G76" s="492"/>
      <c r="H76" s="492"/>
      <c r="I76" s="492"/>
      <c r="J76" s="492"/>
      <c r="K76" s="612">
        <f>SUM(K9:K63)+SUM(K69:K73)-K32</f>
        <v>-5.20240199</v>
      </c>
      <c r="L76" s="613"/>
      <c r="M76" s="613"/>
      <c r="N76" s="613"/>
      <c r="O76" s="613"/>
      <c r="P76" s="612">
        <f>SUM(P9:P63)+SUM(P69:P73)-P32</f>
        <v>0.00045</v>
      </c>
    </row>
    <row r="77" spans="1:16" ht="12.75">
      <c r="A77" s="492"/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</row>
    <row r="78" spans="1:16" ht="9.75" customHeight="1">
      <c r="A78" s="492"/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</row>
    <row r="79" spans="1:16" ht="12.75" hidden="1">
      <c r="A79" s="492"/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</row>
    <row r="80" spans="1:16" ht="23.25" customHeight="1" thickBot="1">
      <c r="A80" s="492"/>
      <c r="B80" s="492"/>
      <c r="C80" s="614"/>
      <c r="D80" s="492"/>
      <c r="E80" s="492"/>
      <c r="F80" s="492"/>
      <c r="G80" s="492"/>
      <c r="H80" s="492"/>
      <c r="I80" s="492"/>
      <c r="J80" s="615"/>
      <c r="K80" s="560" t="s">
        <v>331</v>
      </c>
      <c r="L80" s="492"/>
      <c r="M80" s="492"/>
      <c r="N80" s="492"/>
      <c r="O80" s="492"/>
      <c r="P80" s="560" t="s">
        <v>332</v>
      </c>
    </row>
    <row r="81" spans="1:17" ht="20.25">
      <c r="A81" s="616"/>
      <c r="B81" s="617"/>
      <c r="C81" s="169"/>
      <c r="D81" s="548"/>
      <c r="E81" s="548"/>
      <c r="F81" s="548"/>
      <c r="G81" s="548"/>
      <c r="H81" s="548"/>
      <c r="I81" s="548"/>
      <c r="J81" s="618"/>
      <c r="K81" s="617"/>
      <c r="L81" s="617"/>
      <c r="M81" s="617"/>
      <c r="N81" s="617"/>
      <c r="O81" s="617"/>
      <c r="P81" s="617"/>
      <c r="Q81" s="549"/>
    </row>
    <row r="82" spans="1:17" ht="20.25">
      <c r="A82" s="233"/>
      <c r="B82" s="169" t="s">
        <v>328</v>
      </c>
      <c r="C82" s="169"/>
      <c r="D82" s="619"/>
      <c r="E82" s="619"/>
      <c r="F82" s="619"/>
      <c r="G82" s="619"/>
      <c r="H82" s="619"/>
      <c r="I82" s="619"/>
      <c r="J82" s="619"/>
      <c r="K82" s="620">
        <f>K76</f>
        <v>-5.20240199</v>
      </c>
      <c r="L82" s="621"/>
      <c r="M82" s="621"/>
      <c r="N82" s="621"/>
      <c r="O82" s="621"/>
      <c r="P82" s="620">
        <f>P76</f>
        <v>0.00045</v>
      </c>
      <c r="Q82" s="550"/>
    </row>
    <row r="83" spans="1:17" ht="20.25">
      <c r="A83" s="233"/>
      <c r="B83" s="169"/>
      <c r="C83" s="169"/>
      <c r="D83" s="619"/>
      <c r="E83" s="619"/>
      <c r="F83" s="619"/>
      <c r="G83" s="619"/>
      <c r="H83" s="619"/>
      <c r="I83" s="622"/>
      <c r="J83" s="53"/>
      <c r="K83" s="607"/>
      <c r="L83" s="607"/>
      <c r="M83" s="607"/>
      <c r="N83" s="607"/>
      <c r="O83" s="607"/>
      <c r="P83" s="607"/>
      <c r="Q83" s="550"/>
    </row>
    <row r="84" spans="1:17" ht="20.25">
      <c r="A84" s="233"/>
      <c r="B84" s="169" t="s">
        <v>321</v>
      </c>
      <c r="C84" s="169"/>
      <c r="D84" s="619"/>
      <c r="E84" s="619"/>
      <c r="F84" s="619"/>
      <c r="G84" s="619"/>
      <c r="H84" s="619"/>
      <c r="I84" s="619"/>
      <c r="J84" s="619"/>
      <c r="K84" s="620">
        <f>'STEPPED UP GENCO'!K42</f>
        <v>0.04855959255000001</v>
      </c>
      <c r="L84" s="620"/>
      <c r="M84" s="620"/>
      <c r="N84" s="620"/>
      <c r="O84" s="620"/>
      <c r="P84" s="620">
        <f>'STEPPED UP GENCO'!P42</f>
        <v>-0.067091976</v>
      </c>
      <c r="Q84" s="550"/>
    </row>
    <row r="85" spans="1:17" ht="20.25">
      <c r="A85" s="233"/>
      <c r="B85" s="169"/>
      <c r="C85" s="169"/>
      <c r="D85" s="623"/>
      <c r="E85" s="623"/>
      <c r="F85" s="623"/>
      <c r="G85" s="623"/>
      <c r="H85" s="623"/>
      <c r="I85" s="624"/>
      <c r="J85" s="625"/>
      <c r="K85" s="484"/>
      <c r="L85" s="484"/>
      <c r="M85" s="484"/>
      <c r="N85" s="484"/>
      <c r="O85" s="484"/>
      <c r="P85" s="484"/>
      <c r="Q85" s="550"/>
    </row>
    <row r="86" spans="1:17" ht="20.25">
      <c r="A86" s="233"/>
      <c r="B86" s="169" t="s">
        <v>329</v>
      </c>
      <c r="C86" s="169"/>
      <c r="D86" s="484"/>
      <c r="E86" s="484"/>
      <c r="F86" s="484"/>
      <c r="G86" s="484"/>
      <c r="H86" s="484"/>
      <c r="I86" s="484"/>
      <c r="J86" s="484"/>
      <c r="K86" s="276">
        <f>SUM(K82:K85)</f>
        <v>-5.15384239745</v>
      </c>
      <c r="L86" s="484"/>
      <c r="M86" s="484"/>
      <c r="N86" s="484"/>
      <c r="O86" s="484"/>
      <c r="P86" s="626">
        <f>SUM(P82:P85)</f>
        <v>-0.06664197599999999</v>
      </c>
      <c r="Q86" s="550"/>
    </row>
    <row r="87" spans="1:17" ht="20.25">
      <c r="A87" s="574"/>
      <c r="B87" s="484"/>
      <c r="C87" s="169"/>
      <c r="D87" s="484"/>
      <c r="E87" s="484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550"/>
    </row>
    <row r="88" spans="1:17" ht="13.5" thickBot="1">
      <c r="A88" s="575"/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6">
      <selection activeCell="Q14" sqref="Q14"/>
    </sheetView>
  </sheetViews>
  <sheetFormatPr defaultColWidth="9.140625" defaultRowHeight="12.75"/>
  <cols>
    <col min="1" max="1" width="4.7109375" style="446" customWidth="1"/>
    <col min="2" max="2" width="26.7109375" style="446" customWidth="1"/>
    <col min="3" max="3" width="18.57421875" style="446" customWidth="1"/>
    <col min="4" max="4" width="12.8515625" style="446" customWidth="1"/>
    <col min="5" max="5" width="22.140625" style="446" customWidth="1"/>
    <col min="6" max="6" width="14.421875" style="446" customWidth="1"/>
    <col min="7" max="7" width="15.57421875" style="446" customWidth="1"/>
    <col min="8" max="8" width="15.28125" style="446" customWidth="1"/>
    <col min="9" max="9" width="15.00390625" style="446" customWidth="1"/>
    <col min="10" max="10" width="16.7109375" style="446" customWidth="1"/>
    <col min="11" max="11" width="16.57421875" style="446" customWidth="1"/>
    <col min="12" max="12" width="17.140625" style="446" customWidth="1"/>
    <col min="13" max="13" width="14.7109375" style="446" customWidth="1"/>
    <col min="14" max="14" width="15.7109375" style="446" customWidth="1"/>
    <col min="15" max="15" width="18.28125" style="446" customWidth="1"/>
    <col min="16" max="16" width="17.140625" style="446" customWidth="1"/>
    <col min="17" max="17" width="22.00390625" style="446" customWidth="1"/>
    <col min="18" max="16384" width="9.140625" style="446" customWidth="1"/>
  </cols>
  <sheetData>
    <row r="1" ht="26.25" customHeight="1">
      <c r="A1" s="1" t="s">
        <v>231</v>
      </c>
    </row>
    <row r="2" spans="1:17" ht="23.25" customHeight="1">
      <c r="A2" s="2" t="s">
        <v>232</v>
      </c>
      <c r="P2" s="627" t="str">
        <f>NDPL!Q1</f>
        <v>NOVEMBER-2018</v>
      </c>
      <c r="Q2" s="627"/>
    </row>
    <row r="3" ht="23.25">
      <c r="A3" s="174" t="s">
        <v>208</v>
      </c>
    </row>
    <row r="4" spans="1:16" ht="24" thickBot="1">
      <c r="A4" s="3"/>
      <c r="G4" s="484"/>
      <c r="H4" s="484"/>
      <c r="I4" s="42" t="s">
        <v>387</v>
      </c>
      <c r="J4" s="484"/>
      <c r="K4" s="484"/>
      <c r="L4" s="484"/>
      <c r="M4" s="484"/>
      <c r="N4" s="42" t="s">
        <v>388</v>
      </c>
      <c r="O4" s="484"/>
      <c r="P4" s="484"/>
    </row>
    <row r="5" spans="1:17" ht="51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30/11/2018</v>
      </c>
      <c r="H5" s="507" t="str">
        <f>NDPL!H5</f>
        <v>INTIAL READING 01/11/2018</v>
      </c>
      <c r="I5" s="507" t="s">
        <v>4</v>
      </c>
      <c r="J5" s="507" t="s">
        <v>5</v>
      </c>
      <c r="K5" s="507" t="s">
        <v>6</v>
      </c>
      <c r="L5" s="505" t="str">
        <f>NDPL!G5</f>
        <v>FINAL READING 30/11/2018</v>
      </c>
      <c r="M5" s="507" t="str">
        <f>NDPL!H5</f>
        <v>INTIAL READING 01/11/2018</v>
      </c>
      <c r="N5" s="507" t="s">
        <v>4</v>
      </c>
      <c r="O5" s="507" t="s">
        <v>5</v>
      </c>
      <c r="P5" s="507" t="s">
        <v>6</v>
      </c>
      <c r="Q5" s="508" t="s">
        <v>301</v>
      </c>
    </row>
    <row r="6" ht="14.25" thickBot="1" thickTop="1"/>
    <row r="7" spans="1:17" ht="24" customHeight="1" thickTop="1">
      <c r="A7" s="400" t="s">
        <v>225</v>
      </c>
      <c r="B7" s="54"/>
      <c r="C7" s="55"/>
      <c r="D7" s="55"/>
      <c r="E7" s="55"/>
      <c r="F7" s="55"/>
      <c r="G7" s="606"/>
      <c r="H7" s="604"/>
      <c r="I7" s="604"/>
      <c r="J7" s="604"/>
      <c r="K7" s="628"/>
      <c r="L7" s="629"/>
      <c r="M7" s="497"/>
      <c r="N7" s="604"/>
      <c r="O7" s="604"/>
      <c r="P7" s="630"/>
      <c r="Q7" s="536"/>
    </row>
    <row r="8" spans="1:17" ht="24" customHeight="1">
      <c r="A8" s="631" t="s">
        <v>209</v>
      </c>
      <c r="B8" s="82"/>
      <c r="C8" s="82"/>
      <c r="D8" s="82"/>
      <c r="E8" s="82"/>
      <c r="F8" s="82"/>
      <c r="G8" s="98"/>
      <c r="H8" s="607"/>
      <c r="I8" s="385"/>
      <c r="J8" s="385"/>
      <c r="K8" s="632"/>
      <c r="L8" s="386"/>
      <c r="M8" s="385"/>
      <c r="N8" s="385"/>
      <c r="O8" s="385"/>
      <c r="P8" s="633"/>
      <c r="Q8" s="450"/>
    </row>
    <row r="9" spans="1:17" ht="24" customHeight="1">
      <c r="A9" s="634" t="s">
        <v>210</v>
      </c>
      <c r="B9" s="82"/>
      <c r="C9" s="82"/>
      <c r="D9" s="82"/>
      <c r="E9" s="82"/>
      <c r="F9" s="82"/>
      <c r="G9" s="98"/>
      <c r="H9" s="607"/>
      <c r="I9" s="385"/>
      <c r="J9" s="385"/>
      <c r="K9" s="632"/>
      <c r="L9" s="386"/>
      <c r="M9" s="385"/>
      <c r="N9" s="385"/>
      <c r="O9" s="385"/>
      <c r="P9" s="633"/>
      <c r="Q9" s="450"/>
    </row>
    <row r="10" spans="1:17" ht="24" customHeight="1">
      <c r="A10" s="253">
        <v>1</v>
      </c>
      <c r="B10" s="255" t="s">
        <v>228</v>
      </c>
      <c r="C10" s="399">
        <v>5128430</v>
      </c>
      <c r="D10" s="257" t="s">
        <v>12</v>
      </c>
      <c r="E10" s="256" t="s">
        <v>338</v>
      </c>
      <c r="F10" s="257">
        <v>200</v>
      </c>
      <c r="G10" s="442">
        <v>3550</v>
      </c>
      <c r="H10" s="277">
        <v>3533</v>
      </c>
      <c r="I10" s="444">
        <f aca="true" t="shared" si="0" ref="I10:I15">G10-H10</f>
        <v>17</v>
      </c>
      <c r="J10" s="444">
        <f aca="true" t="shared" si="1" ref="J10:J15">$F10*I10</f>
        <v>3400</v>
      </c>
      <c r="K10" s="465">
        <f aca="true" t="shared" si="2" ref="K10:K15">J10/1000000</f>
        <v>0.0034</v>
      </c>
      <c r="L10" s="442">
        <v>32257</v>
      </c>
      <c r="M10" s="277">
        <v>31697</v>
      </c>
      <c r="N10" s="444">
        <f aca="true" t="shared" si="3" ref="N10:N15">L10-M10</f>
        <v>560</v>
      </c>
      <c r="O10" s="444">
        <f aca="true" t="shared" si="4" ref="O10:O15">$F10*N10</f>
        <v>112000</v>
      </c>
      <c r="P10" s="466">
        <f aca="true" t="shared" si="5" ref="P10:P15">O10/1000000</f>
        <v>0.112</v>
      </c>
      <c r="Q10" s="450"/>
    </row>
    <row r="11" spans="1:17" ht="23.25" customHeight="1">
      <c r="A11" s="253">
        <v>2</v>
      </c>
      <c r="B11" s="255" t="s">
        <v>229</v>
      </c>
      <c r="C11" s="399">
        <v>4864849</v>
      </c>
      <c r="D11" s="257" t="s">
        <v>12</v>
      </c>
      <c r="E11" s="256" t="s">
        <v>338</v>
      </c>
      <c r="F11" s="257">
        <v>1000</v>
      </c>
      <c r="G11" s="442">
        <v>1728</v>
      </c>
      <c r="H11" s="277">
        <v>1728</v>
      </c>
      <c r="I11" s="444">
        <f t="shared" si="0"/>
        <v>0</v>
      </c>
      <c r="J11" s="444">
        <f t="shared" si="1"/>
        <v>0</v>
      </c>
      <c r="K11" s="465">
        <f t="shared" si="2"/>
        <v>0</v>
      </c>
      <c r="L11" s="442">
        <v>42414</v>
      </c>
      <c r="M11" s="277">
        <v>42414</v>
      </c>
      <c r="N11" s="444">
        <f t="shared" si="3"/>
        <v>0</v>
      </c>
      <c r="O11" s="444">
        <f t="shared" si="4"/>
        <v>0</v>
      </c>
      <c r="P11" s="466">
        <f t="shared" si="5"/>
        <v>0</v>
      </c>
      <c r="Q11" s="450"/>
    </row>
    <row r="12" spans="1:17" ht="24" customHeight="1">
      <c r="A12" s="253">
        <v>3</v>
      </c>
      <c r="B12" s="255" t="s">
        <v>211</v>
      </c>
      <c r="C12" s="399">
        <v>4864846</v>
      </c>
      <c r="D12" s="257" t="s">
        <v>12</v>
      </c>
      <c r="E12" s="256" t="s">
        <v>338</v>
      </c>
      <c r="F12" s="257">
        <v>1000</v>
      </c>
      <c r="G12" s="442">
        <v>4371</v>
      </c>
      <c r="H12" s="277">
        <v>4341</v>
      </c>
      <c r="I12" s="444">
        <f t="shared" si="0"/>
        <v>30</v>
      </c>
      <c r="J12" s="444">
        <f t="shared" si="1"/>
        <v>30000</v>
      </c>
      <c r="K12" s="465">
        <f t="shared" si="2"/>
        <v>0.03</v>
      </c>
      <c r="L12" s="442">
        <v>52477</v>
      </c>
      <c r="M12" s="277">
        <v>52477</v>
      </c>
      <c r="N12" s="444">
        <f t="shared" si="3"/>
        <v>0</v>
      </c>
      <c r="O12" s="444">
        <f t="shared" si="4"/>
        <v>0</v>
      </c>
      <c r="P12" s="466">
        <f t="shared" si="5"/>
        <v>0</v>
      </c>
      <c r="Q12" s="450"/>
    </row>
    <row r="13" spans="1:17" ht="24" customHeight="1">
      <c r="A13" s="253">
        <v>4</v>
      </c>
      <c r="B13" s="255" t="s">
        <v>212</v>
      </c>
      <c r="C13" s="399">
        <v>4864918</v>
      </c>
      <c r="D13" s="257" t="s">
        <v>12</v>
      </c>
      <c r="E13" s="256" t="s">
        <v>338</v>
      </c>
      <c r="F13" s="257">
        <v>400</v>
      </c>
      <c r="G13" s="442">
        <v>155</v>
      </c>
      <c r="H13" s="277">
        <v>155</v>
      </c>
      <c r="I13" s="444">
        <f t="shared" si="0"/>
        <v>0</v>
      </c>
      <c r="J13" s="444">
        <f t="shared" si="1"/>
        <v>0</v>
      </c>
      <c r="K13" s="465">
        <f t="shared" si="2"/>
        <v>0</v>
      </c>
      <c r="L13" s="442">
        <v>12798</v>
      </c>
      <c r="M13" s="277">
        <v>12800</v>
      </c>
      <c r="N13" s="444">
        <f t="shared" si="3"/>
        <v>-2</v>
      </c>
      <c r="O13" s="444">
        <f t="shared" si="4"/>
        <v>-800</v>
      </c>
      <c r="P13" s="466">
        <f t="shared" si="5"/>
        <v>-0.0008</v>
      </c>
      <c r="Q13" s="450"/>
    </row>
    <row r="14" spans="1:17" ht="24" customHeight="1">
      <c r="A14" s="253">
        <v>5</v>
      </c>
      <c r="B14" s="255" t="s">
        <v>396</v>
      </c>
      <c r="C14" s="399">
        <v>4864894</v>
      </c>
      <c r="D14" s="257" t="s">
        <v>12</v>
      </c>
      <c r="E14" s="256" t="s">
        <v>338</v>
      </c>
      <c r="F14" s="257">
        <v>800</v>
      </c>
      <c r="G14" s="442">
        <v>121</v>
      </c>
      <c r="H14" s="277">
        <v>73</v>
      </c>
      <c r="I14" s="444">
        <f>G14-H14</f>
        <v>48</v>
      </c>
      <c r="J14" s="444">
        <f>$F14*I14</f>
        <v>38400</v>
      </c>
      <c r="K14" s="465">
        <f>J14/1000000</f>
        <v>0.0384</v>
      </c>
      <c r="L14" s="442">
        <v>355</v>
      </c>
      <c r="M14" s="277">
        <v>354</v>
      </c>
      <c r="N14" s="444">
        <f>L14-M14</f>
        <v>1</v>
      </c>
      <c r="O14" s="444">
        <f>$F14*N14</f>
        <v>800</v>
      </c>
      <c r="P14" s="466">
        <f>O14/1000000</f>
        <v>0.0008</v>
      </c>
      <c r="Q14" s="450"/>
    </row>
    <row r="15" spans="1:17" ht="24" customHeight="1">
      <c r="A15" s="253">
        <v>6</v>
      </c>
      <c r="B15" s="255" t="s">
        <v>395</v>
      </c>
      <c r="C15" s="399">
        <v>5128425</v>
      </c>
      <c r="D15" s="257" t="s">
        <v>12</v>
      </c>
      <c r="E15" s="256" t="s">
        <v>338</v>
      </c>
      <c r="F15" s="257">
        <v>400</v>
      </c>
      <c r="G15" s="442">
        <v>319</v>
      </c>
      <c r="H15" s="277">
        <v>325</v>
      </c>
      <c r="I15" s="444">
        <f t="shared" si="0"/>
        <v>-6</v>
      </c>
      <c r="J15" s="444">
        <f t="shared" si="1"/>
        <v>-2400</v>
      </c>
      <c r="K15" s="466">
        <f t="shared" si="2"/>
        <v>-0.0024</v>
      </c>
      <c r="L15" s="442">
        <v>2679</v>
      </c>
      <c r="M15" s="277">
        <v>2696</v>
      </c>
      <c r="N15" s="444">
        <f t="shared" si="3"/>
        <v>-17</v>
      </c>
      <c r="O15" s="444">
        <f t="shared" si="4"/>
        <v>-6800</v>
      </c>
      <c r="P15" s="466">
        <f t="shared" si="5"/>
        <v>-0.0068</v>
      </c>
      <c r="Q15" s="450"/>
    </row>
    <row r="16" spans="1:17" ht="24" customHeight="1">
      <c r="A16" s="635" t="s">
        <v>213</v>
      </c>
      <c r="B16" s="255"/>
      <c r="C16" s="399"/>
      <c r="D16" s="257"/>
      <c r="E16" s="255"/>
      <c r="F16" s="257"/>
      <c r="G16" s="636"/>
      <c r="H16" s="641"/>
      <c r="I16" s="444"/>
      <c r="J16" s="444"/>
      <c r="K16" s="466"/>
      <c r="L16" s="636"/>
      <c r="M16" s="641"/>
      <c r="N16" s="444"/>
      <c r="O16" s="444"/>
      <c r="P16" s="466"/>
      <c r="Q16" s="450"/>
    </row>
    <row r="17" spans="1:17" ht="24" customHeight="1">
      <c r="A17" s="253">
        <v>7</v>
      </c>
      <c r="B17" s="255" t="s">
        <v>230</v>
      </c>
      <c r="C17" s="399">
        <v>4864804</v>
      </c>
      <c r="D17" s="257" t="s">
        <v>12</v>
      </c>
      <c r="E17" s="256" t="s">
        <v>338</v>
      </c>
      <c r="F17" s="257">
        <v>200</v>
      </c>
      <c r="G17" s="442">
        <v>996426</v>
      </c>
      <c r="H17" s="277">
        <v>997266</v>
      </c>
      <c r="I17" s="444">
        <f>G17-H17</f>
        <v>-840</v>
      </c>
      <c r="J17" s="444">
        <f>$F17*I17</f>
        <v>-168000</v>
      </c>
      <c r="K17" s="466">
        <f>J17/1000000</f>
        <v>-0.168</v>
      </c>
      <c r="L17" s="442">
        <v>4084</v>
      </c>
      <c r="M17" s="277">
        <v>4084</v>
      </c>
      <c r="N17" s="444">
        <f>L17-M17</f>
        <v>0</v>
      </c>
      <c r="O17" s="444">
        <f>$F17*N17</f>
        <v>0</v>
      </c>
      <c r="P17" s="466">
        <f>O17/1000000</f>
        <v>0</v>
      </c>
      <c r="Q17" s="450"/>
    </row>
    <row r="18" spans="1:17" ht="24" customHeight="1">
      <c r="A18" s="253">
        <v>8</v>
      </c>
      <c r="B18" s="255" t="s">
        <v>229</v>
      </c>
      <c r="C18" s="399">
        <v>4864845</v>
      </c>
      <c r="D18" s="257" t="s">
        <v>12</v>
      </c>
      <c r="E18" s="256" t="s">
        <v>338</v>
      </c>
      <c r="F18" s="257">
        <v>1000</v>
      </c>
      <c r="G18" s="442">
        <v>1048</v>
      </c>
      <c r="H18" s="277">
        <v>882</v>
      </c>
      <c r="I18" s="444">
        <f>G18-H18</f>
        <v>166</v>
      </c>
      <c r="J18" s="444">
        <f>$F18*I18</f>
        <v>166000</v>
      </c>
      <c r="K18" s="466">
        <f>J18/1000000</f>
        <v>0.166</v>
      </c>
      <c r="L18" s="442">
        <v>998679</v>
      </c>
      <c r="M18" s="277">
        <v>998679</v>
      </c>
      <c r="N18" s="444">
        <f>L18-M18</f>
        <v>0</v>
      </c>
      <c r="O18" s="444">
        <f>$F18*N18</f>
        <v>0</v>
      </c>
      <c r="P18" s="466">
        <f>O18/1000000</f>
        <v>0</v>
      </c>
      <c r="Q18" s="450"/>
    </row>
    <row r="19" spans="1:17" ht="24" customHeight="1">
      <c r="A19" s="254"/>
      <c r="B19" s="637" t="s">
        <v>224</v>
      </c>
      <c r="C19" s="638"/>
      <c r="D19" s="257"/>
      <c r="E19" s="255"/>
      <c r="F19" s="271"/>
      <c r="G19" s="386"/>
      <c r="H19" s="385"/>
      <c r="I19" s="385"/>
      <c r="J19" s="385"/>
      <c r="K19" s="639">
        <f>SUM(K10:K18)</f>
        <v>0.0674</v>
      </c>
      <c r="L19" s="640"/>
      <c r="M19" s="641"/>
      <c r="N19" s="641"/>
      <c r="O19" s="641"/>
      <c r="P19" s="642">
        <f>SUM(P10:P18)</f>
        <v>0.1052</v>
      </c>
      <c r="Q19" s="450"/>
    </row>
    <row r="20" spans="1:17" ht="24" customHeight="1">
      <c r="A20" s="254"/>
      <c r="B20" s="145"/>
      <c r="C20" s="638"/>
      <c r="D20" s="257"/>
      <c r="E20" s="255"/>
      <c r="F20" s="271"/>
      <c r="G20" s="386"/>
      <c r="H20" s="385"/>
      <c r="I20" s="385"/>
      <c r="J20" s="385"/>
      <c r="K20" s="643"/>
      <c r="L20" s="386"/>
      <c r="M20" s="385"/>
      <c r="N20" s="385"/>
      <c r="O20" s="385"/>
      <c r="P20" s="644"/>
      <c r="Q20" s="450"/>
    </row>
    <row r="21" spans="1:17" ht="24" customHeight="1">
      <c r="A21" s="635" t="s">
        <v>214</v>
      </c>
      <c r="B21" s="82"/>
      <c r="C21" s="645"/>
      <c r="D21" s="271"/>
      <c r="E21" s="82"/>
      <c r="F21" s="271"/>
      <c r="G21" s="386"/>
      <c r="H21" s="385"/>
      <c r="I21" s="385"/>
      <c r="J21" s="385"/>
      <c r="K21" s="632"/>
      <c r="L21" s="386"/>
      <c r="M21" s="385"/>
      <c r="N21" s="385"/>
      <c r="O21" s="385"/>
      <c r="P21" s="633"/>
      <c r="Q21" s="450"/>
    </row>
    <row r="22" spans="1:17" ht="24" customHeight="1">
      <c r="A22" s="254"/>
      <c r="B22" s="82"/>
      <c r="C22" s="645"/>
      <c r="D22" s="271"/>
      <c r="E22" s="82"/>
      <c r="F22" s="271"/>
      <c r="G22" s="386"/>
      <c r="H22" s="385"/>
      <c r="I22" s="385"/>
      <c r="J22" s="385"/>
      <c r="K22" s="632"/>
      <c r="L22" s="386"/>
      <c r="M22" s="385"/>
      <c r="N22" s="385"/>
      <c r="O22" s="385"/>
      <c r="P22" s="633"/>
      <c r="Q22" s="450"/>
    </row>
    <row r="23" spans="1:17" ht="24" customHeight="1">
      <c r="A23" s="253">
        <v>9</v>
      </c>
      <c r="B23" s="82" t="s">
        <v>215</v>
      </c>
      <c r="C23" s="399">
        <v>4865065</v>
      </c>
      <c r="D23" s="271" t="s">
        <v>12</v>
      </c>
      <c r="E23" s="256" t="s">
        <v>338</v>
      </c>
      <c r="F23" s="257">
        <v>100</v>
      </c>
      <c r="G23" s="442">
        <v>3437</v>
      </c>
      <c r="H23" s="277">
        <v>3437</v>
      </c>
      <c r="I23" s="444">
        <f aca="true" t="shared" si="6" ref="I23:I29">G23-H23</f>
        <v>0</v>
      </c>
      <c r="J23" s="444">
        <f aca="true" t="shared" si="7" ref="J23:J29">$F23*I23</f>
        <v>0</v>
      </c>
      <c r="K23" s="465">
        <f aca="true" t="shared" si="8" ref="K23:K29">J23/1000000</f>
        <v>0</v>
      </c>
      <c r="L23" s="442">
        <v>34489</v>
      </c>
      <c r="M23" s="277">
        <v>34489</v>
      </c>
      <c r="N23" s="444">
        <f aca="true" t="shared" si="9" ref="N23:N29">L23-M23</f>
        <v>0</v>
      </c>
      <c r="O23" s="444">
        <f aca="true" t="shared" si="10" ref="O23:O29">$F23*N23</f>
        <v>0</v>
      </c>
      <c r="P23" s="466">
        <f aca="true" t="shared" si="11" ref="P23:P29">O23/1000000</f>
        <v>0</v>
      </c>
      <c r="Q23" s="450"/>
    </row>
    <row r="24" spans="1:17" ht="24" customHeight="1">
      <c r="A24" s="253">
        <v>10</v>
      </c>
      <c r="B24" s="82" t="s">
        <v>216</v>
      </c>
      <c r="C24" s="399">
        <v>4865066</v>
      </c>
      <c r="D24" s="271" t="s">
        <v>12</v>
      </c>
      <c r="E24" s="256" t="s">
        <v>338</v>
      </c>
      <c r="F24" s="257">
        <v>100</v>
      </c>
      <c r="G24" s="442">
        <v>64589</v>
      </c>
      <c r="H24" s="277">
        <v>64580</v>
      </c>
      <c r="I24" s="444">
        <f t="shared" si="6"/>
        <v>9</v>
      </c>
      <c r="J24" s="444">
        <f t="shared" si="7"/>
        <v>900</v>
      </c>
      <c r="K24" s="465">
        <f t="shared" si="8"/>
        <v>0.0009</v>
      </c>
      <c r="L24" s="442">
        <v>95732</v>
      </c>
      <c r="M24" s="277">
        <v>95734</v>
      </c>
      <c r="N24" s="444">
        <f t="shared" si="9"/>
        <v>-2</v>
      </c>
      <c r="O24" s="444">
        <f t="shared" si="10"/>
        <v>-200</v>
      </c>
      <c r="P24" s="466">
        <f t="shared" si="11"/>
        <v>-0.0002</v>
      </c>
      <c r="Q24" s="450"/>
    </row>
    <row r="25" spans="1:17" ht="24" customHeight="1">
      <c r="A25" s="253">
        <v>11</v>
      </c>
      <c r="B25" s="82" t="s">
        <v>217</v>
      </c>
      <c r="C25" s="399">
        <v>4865067</v>
      </c>
      <c r="D25" s="271" t="s">
        <v>12</v>
      </c>
      <c r="E25" s="256" t="s">
        <v>338</v>
      </c>
      <c r="F25" s="257">
        <v>100</v>
      </c>
      <c r="G25" s="442">
        <v>78248</v>
      </c>
      <c r="H25" s="277">
        <v>78248</v>
      </c>
      <c r="I25" s="444">
        <f t="shared" si="6"/>
        <v>0</v>
      </c>
      <c r="J25" s="444">
        <f t="shared" si="7"/>
        <v>0</v>
      </c>
      <c r="K25" s="465">
        <f t="shared" si="8"/>
        <v>0</v>
      </c>
      <c r="L25" s="442">
        <v>18234</v>
      </c>
      <c r="M25" s="277">
        <v>18234</v>
      </c>
      <c r="N25" s="444">
        <f t="shared" si="9"/>
        <v>0</v>
      </c>
      <c r="O25" s="444">
        <f t="shared" si="10"/>
        <v>0</v>
      </c>
      <c r="P25" s="466">
        <f t="shared" si="11"/>
        <v>0</v>
      </c>
      <c r="Q25" s="450"/>
    </row>
    <row r="26" spans="1:17" ht="24" customHeight="1">
      <c r="A26" s="253">
        <v>12</v>
      </c>
      <c r="B26" s="82" t="s">
        <v>218</v>
      </c>
      <c r="C26" s="399">
        <v>4865078</v>
      </c>
      <c r="D26" s="271" t="s">
        <v>12</v>
      </c>
      <c r="E26" s="256" t="s">
        <v>338</v>
      </c>
      <c r="F26" s="257">
        <v>100</v>
      </c>
      <c r="G26" s="442">
        <v>66798</v>
      </c>
      <c r="H26" s="277">
        <v>66476</v>
      </c>
      <c r="I26" s="444">
        <f t="shared" si="6"/>
        <v>322</v>
      </c>
      <c r="J26" s="444">
        <f t="shared" si="7"/>
        <v>32200</v>
      </c>
      <c r="K26" s="465">
        <f t="shared" si="8"/>
        <v>0.0322</v>
      </c>
      <c r="L26" s="442">
        <v>122108</v>
      </c>
      <c r="M26" s="277">
        <v>122001</v>
      </c>
      <c r="N26" s="444">
        <f t="shared" si="9"/>
        <v>107</v>
      </c>
      <c r="O26" s="444">
        <f t="shared" si="10"/>
        <v>10700</v>
      </c>
      <c r="P26" s="466">
        <f t="shared" si="11"/>
        <v>0.0107</v>
      </c>
      <c r="Q26" s="450"/>
    </row>
    <row r="27" spans="1:17" ht="19.5" customHeight="1">
      <c r="A27" s="253">
        <v>13</v>
      </c>
      <c r="B27" s="82" t="s">
        <v>218</v>
      </c>
      <c r="C27" s="494">
        <v>4902599</v>
      </c>
      <c r="D27" s="746" t="s">
        <v>12</v>
      </c>
      <c r="E27" s="256" t="s">
        <v>338</v>
      </c>
      <c r="F27" s="747">
        <v>1000</v>
      </c>
      <c r="G27" s="442">
        <v>0</v>
      </c>
      <c r="H27" s="277">
        <v>0</v>
      </c>
      <c r="I27" s="444">
        <f t="shared" si="6"/>
        <v>0</v>
      </c>
      <c r="J27" s="444">
        <f t="shared" si="7"/>
        <v>0</v>
      </c>
      <c r="K27" s="465">
        <f t="shared" si="8"/>
        <v>0</v>
      </c>
      <c r="L27" s="442">
        <v>0</v>
      </c>
      <c r="M27" s="277">
        <v>0</v>
      </c>
      <c r="N27" s="444">
        <f t="shared" si="9"/>
        <v>0</v>
      </c>
      <c r="O27" s="444">
        <f t="shared" si="10"/>
        <v>0</v>
      </c>
      <c r="P27" s="466">
        <f t="shared" si="11"/>
        <v>0</v>
      </c>
      <c r="Q27" s="468"/>
    </row>
    <row r="28" spans="1:17" ht="24" customHeight="1">
      <c r="A28" s="253">
        <v>14</v>
      </c>
      <c r="B28" s="82" t="s">
        <v>219</v>
      </c>
      <c r="C28" s="399">
        <v>4902552</v>
      </c>
      <c r="D28" s="271" t="s">
        <v>12</v>
      </c>
      <c r="E28" s="256" t="s">
        <v>338</v>
      </c>
      <c r="F28" s="748">
        <v>75</v>
      </c>
      <c r="G28" s="442">
        <v>647</v>
      </c>
      <c r="H28" s="277">
        <v>647</v>
      </c>
      <c r="I28" s="444">
        <f>G28-H28</f>
        <v>0</v>
      </c>
      <c r="J28" s="444">
        <f t="shared" si="7"/>
        <v>0</v>
      </c>
      <c r="K28" s="465">
        <f t="shared" si="8"/>
        <v>0</v>
      </c>
      <c r="L28" s="442">
        <v>1662</v>
      </c>
      <c r="M28" s="277">
        <v>1662</v>
      </c>
      <c r="N28" s="444">
        <f>L28-M28</f>
        <v>0</v>
      </c>
      <c r="O28" s="444">
        <f t="shared" si="10"/>
        <v>0</v>
      </c>
      <c r="P28" s="466">
        <f t="shared" si="11"/>
        <v>0</v>
      </c>
      <c r="Q28" s="450"/>
    </row>
    <row r="29" spans="1:17" ht="24" customHeight="1">
      <c r="A29" s="253">
        <v>15</v>
      </c>
      <c r="B29" s="82" t="s">
        <v>219</v>
      </c>
      <c r="C29" s="399">
        <v>4865075</v>
      </c>
      <c r="D29" s="271" t="s">
        <v>12</v>
      </c>
      <c r="E29" s="256" t="s">
        <v>338</v>
      </c>
      <c r="F29" s="257">
        <v>100</v>
      </c>
      <c r="G29" s="442">
        <v>10282</v>
      </c>
      <c r="H29" s="277">
        <v>10282</v>
      </c>
      <c r="I29" s="444">
        <f t="shared" si="6"/>
        <v>0</v>
      </c>
      <c r="J29" s="444">
        <f t="shared" si="7"/>
        <v>0</v>
      </c>
      <c r="K29" s="465">
        <f t="shared" si="8"/>
        <v>0</v>
      </c>
      <c r="L29" s="442">
        <v>4260</v>
      </c>
      <c r="M29" s="277">
        <v>4260</v>
      </c>
      <c r="N29" s="444">
        <f t="shared" si="9"/>
        <v>0</v>
      </c>
      <c r="O29" s="444">
        <f t="shared" si="10"/>
        <v>0</v>
      </c>
      <c r="P29" s="466">
        <f t="shared" si="11"/>
        <v>0</v>
      </c>
      <c r="Q29" s="461"/>
    </row>
    <row r="30" spans="1:17" ht="24" customHeight="1">
      <c r="A30" s="635" t="s">
        <v>220</v>
      </c>
      <c r="B30" s="145"/>
      <c r="C30" s="646"/>
      <c r="D30" s="145"/>
      <c r="E30" s="82"/>
      <c r="F30" s="257"/>
      <c r="G30" s="636"/>
      <c r="H30" s="641"/>
      <c r="I30" s="444"/>
      <c r="J30" s="444"/>
      <c r="K30" s="647">
        <f>SUM(K23:K29)</f>
        <v>0.0331</v>
      </c>
      <c r="L30" s="636"/>
      <c r="M30" s="641"/>
      <c r="N30" s="444"/>
      <c r="O30" s="444"/>
      <c r="P30" s="648">
        <f>SUM(P23:P29)</f>
        <v>0.010499999999999999</v>
      </c>
      <c r="Q30" s="450"/>
    </row>
    <row r="31" spans="1:17" ht="24" customHeight="1">
      <c r="A31" s="401" t="s">
        <v>226</v>
      </c>
      <c r="B31" s="145"/>
      <c r="C31" s="646"/>
      <c r="D31" s="145"/>
      <c r="E31" s="82"/>
      <c r="F31" s="257"/>
      <c r="G31" s="636"/>
      <c r="H31" s="641"/>
      <c r="I31" s="444"/>
      <c r="J31" s="444"/>
      <c r="K31" s="647"/>
      <c r="L31" s="636"/>
      <c r="M31" s="641"/>
      <c r="N31" s="444"/>
      <c r="O31" s="444"/>
      <c r="P31" s="648"/>
      <c r="Q31" s="450"/>
    </row>
    <row r="32" spans="1:17" ht="24" customHeight="1">
      <c r="A32" s="631" t="s">
        <v>221</v>
      </c>
      <c r="B32" s="82"/>
      <c r="C32" s="514"/>
      <c r="D32" s="82"/>
      <c r="E32" s="82"/>
      <c r="F32" s="271"/>
      <c r="G32" s="636"/>
      <c r="H32" s="641"/>
      <c r="I32" s="444"/>
      <c r="J32" s="444"/>
      <c r="K32" s="465"/>
      <c r="L32" s="636"/>
      <c r="M32" s="641"/>
      <c r="N32" s="444"/>
      <c r="O32" s="444"/>
      <c r="P32" s="466"/>
      <c r="Q32" s="450"/>
    </row>
    <row r="33" spans="1:17" ht="24" customHeight="1">
      <c r="A33" s="253">
        <v>16</v>
      </c>
      <c r="B33" s="649" t="s">
        <v>222</v>
      </c>
      <c r="C33" s="646">
        <v>4902545</v>
      </c>
      <c r="D33" s="257" t="s">
        <v>12</v>
      </c>
      <c r="E33" s="256" t="s">
        <v>338</v>
      </c>
      <c r="F33" s="257">
        <v>50</v>
      </c>
      <c r="G33" s="442">
        <v>0</v>
      </c>
      <c r="H33" s="277">
        <v>0</v>
      </c>
      <c r="I33" s="444">
        <f>G33-H33</f>
        <v>0</v>
      </c>
      <c r="J33" s="444">
        <f>$F33*I33</f>
        <v>0</v>
      </c>
      <c r="K33" s="465">
        <f>J33/1000000</f>
        <v>0</v>
      </c>
      <c r="L33" s="442">
        <v>0</v>
      </c>
      <c r="M33" s="277">
        <v>0</v>
      </c>
      <c r="N33" s="444">
        <f>L33-M33</f>
        <v>0</v>
      </c>
      <c r="O33" s="444">
        <f>$F33*N33</f>
        <v>0</v>
      </c>
      <c r="P33" s="466">
        <f>O33/1000000</f>
        <v>0</v>
      </c>
      <c r="Q33" s="450"/>
    </row>
    <row r="34" spans="1:17" ht="24" customHeight="1">
      <c r="A34" s="635" t="s">
        <v>223</v>
      </c>
      <c r="B34" s="145"/>
      <c r="C34" s="650"/>
      <c r="D34" s="649"/>
      <c r="E34" s="82"/>
      <c r="F34" s="257"/>
      <c r="G34" s="98"/>
      <c r="H34" s="101"/>
      <c r="I34" s="385"/>
      <c r="J34" s="385"/>
      <c r="K34" s="639">
        <f>SUM(K33)</f>
        <v>0</v>
      </c>
      <c r="L34" s="386"/>
      <c r="M34" s="385"/>
      <c r="N34" s="385"/>
      <c r="O34" s="385"/>
      <c r="P34" s="642">
        <f>SUM(P33)</f>
        <v>0</v>
      </c>
      <c r="Q34" s="450"/>
    </row>
    <row r="35" spans="1:17" ht="19.5" customHeight="1" thickBot="1">
      <c r="A35" s="66"/>
      <c r="B35" s="67"/>
      <c r="C35" s="68"/>
      <c r="D35" s="69"/>
      <c r="E35" s="70"/>
      <c r="F35" s="70"/>
      <c r="G35" s="71"/>
      <c r="H35" s="498"/>
      <c r="I35" s="498"/>
      <c r="J35" s="498"/>
      <c r="K35" s="651"/>
      <c r="L35" s="652"/>
      <c r="M35" s="498"/>
      <c r="N35" s="498"/>
      <c r="O35" s="498"/>
      <c r="P35" s="653"/>
      <c r="Q35" s="547"/>
    </row>
    <row r="36" spans="1:16" ht="13.5" thickTop="1">
      <c r="A36" s="65"/>
      <c r="B36" s="73"/>
      <c r="C36" s="57"/>
      <c r="D36" s="59"/>
      <c r="E36" s="58"/>
      <c r="F36" s="58"/>
      <c r="G36" s="74"/>
      <c r="H36" s="607"/>
      <c r="I36" s="385"/>
      <c r="J36" s="385"/>
      <c r="K36" s="632"/>
      <c r="L36" s="607"/>
      <c r="M36" s="607"/>
      <c r="N36" s="385"/>
      <c r="O36" s="385"/>
      <c r="P36" s="654"/>
    </row>
    <row r="37" spans="1:16" ht="12.75">
      <c r="A37" s="65"/>
      <c r="B37" s="73"/>
      <c r="C37" s="57"/>
      <c r="D37" s="59"/>
      <c r="E37" s="58"/>
      <c r="F37" s="58"/>
      <c r="G37" s="74"/>
      <c r="H37" s="607"/>
      <c r="I37" s="385"/>
      <c r="J37" s="385"/>
      <c r="K37" s="632"/>
      <c r="L37" s="607"/>
      <c r="M37" s="607"/>
      <c r="N37" s="385"/>
      <c r="O37" s="385"/>
      <c r="P37" s="654"/>
    </row>
    <row r="38" spans="1:16" ht="12.75">
      <c r="A38" s="607"/>
      <c r="B38" s="492"/>
      <c r="C38" s="492"/>
      <c r="D38" s="492"/>
      <c r="E38" s="492"/>
      <c r="F38" s="492"/>
      <c r="G38" s="492"/>
      <c r="H38" s="492"/>
      <c r="I38" s="492"/>
      <c r="J38" s="492"/>
      <c r="K38" s="655"/>
      <c r="L38" s="492"/>
      <c r="M38" s="492"/>
      <c r="N38" s="492"/>
      <c r="O38" s="492"/>
      <c r="P38" s="656"/>
    </row>
    <row r="39" spans="1:16" ht="20.25">
      <c r="A39" s="161"/>
      <c r="B39" s="637" t="s">
        <v>220</v>
      </c>
      <c r="C39" s="657"/>
      <c r="D39" s="657"/>
      <c r="E39" s="657"/>
      <c r="F39" s="657"/>
      <c r="G39" s="657"/>
      <c r="H39" s="657"/>
      <c r="I39" s="657"/>
      <c r="J39" s="657"/>
      <c r="K39" s="639">
        <f>K30-K34</f>
        <v>0.0331</v>
      </c>
      <c r="L39" s="658"/>
      <c r="M39" s="658"/>
      <c r="N39" s="658"/>
      <c r="O39" s="658"/>
      <c r="P39" s="659">
        <f>P30-P34</f>
        <v>0.010499999999999999</v>
      </c>
    </row>
    <row r="40" spans="1:16" ht="20.25">
      <c r="A40" s="90"/>
      <c r="B40" s="637" t="s">
        <v>224</v>
      </c>
      <c r="C40" s="645"/>
      <c r="D40" s="645"/>
      <c r="E40" s="645"/>
      <c r="F40" s="645"/>
      <c r="G40" s="645"/>
      <c r="H40" s="645"/>
      <c r="I40" s="645"/>
      <c r="J40" s="645"/>
      <c r="K40" s="639">
        <f>K19</f>
        <v>0.0674</v>
      </c>
      <c r="L40" s="658"/>
      <c r="M40" s="658"/>
      <c r="N40" s="658"/>
      <c r="O40" s="658"/>
      <c r="P40" s="659">
        <f>P19</f>
        <v>0.1052</v>
      </c>
    </row>
    <row r="41" spans="1:16" ht="18">
      <c r="A41" s="90"/>
      <c r="B41" s="82"/>
      <c r="C41" s="86"/>
      <c r="D41" s="86"/>
      <c r="E41" s="86"/>
      <c r="F41" s="86"/>
      <c r="G41" s="86"/>
      <c r="H41" s="86"/>
      <c r="I41" s="86"/>
      <c r="J41" s="86"/>
      <c r="K41" s="660"/>
      <c r="L41" s="661"/>
      <c r="M41" s="661"/>
      <c r="N41" s="661"/>
      <c r="O41" s="661"/>
      <c r="P41" s="662"/>
    </row>
    <row r="42" spans="1:16" ht="3" customHeight="1">
      <c r="A42" s="90"/>
      <c r="B42" s="82"/>
      <c r="C42" s="86"/>
      <c r="D42" s="86"/>
      <c r="E42" s="86"/>
      <c r="F42" s="86"/>
      <c r="G42" s="86"/>
      <c r="H42" s="86"/>
      <c r="I42" s="86"/>
      <c r="J42" s="86"/>
      <c r="K42" s="660"/>
      <c r="L42" s="661"/>
      <c r="M42" s="661"/>
      <c r="N42" s="661"/>
      <c r="O42" s="661"/>
      <c r="P42" s="662"/>
    </row>
    <row r="43" spans="1:16" ht="23.25">
      <c r="A43" s="90"/>
      <c r="B43" s="382" t="s">
        <v>227</v>
      </c>
      <c r="C43" s="663"/>
      <c r="D43" s="3"/>
      <c r="E43" s="3"/>
      <c r="F43" s="3"/>
      <c r="G43" s="3"/>
      <c r="H43" s="3"/>
      <c r="I43" s="3"/>
      <c r="J43" s="3"/>
      <c r="K43" s="664">
        <f>SUM(K39:K42)</f>
        <v>0.1005</v>
      </c>
      <c r="L43" s="665"/>
      <c r="M43" s="665"/>
      <c r="N43" s="665"/>
      <c r="O43" s="665"/>
      <c r="P43" s="666">
        <f>SUM(P39:P42)</f>
        <v>0.1157</v>
      </c>
    </row>
    <row r="44" ht="12.75">
      <c r="K44" s="667"/>
    </row>
    <row r="45" ht="13.5" thickBot="1">
      <c r="K45" s="667"/>
    </row>
    <row r="46" spans="1:17" ht="12.75">
      <c r="A46" s="553"/>
      <c r="B46" s="554"/>
      <c r="C46" s="554"/>
      <c r="D46" s="554"/>
      <c r="E46" s="554"/>
      <c r="F46" s="554"/>
      <c r="G46" s="554"/>
      <c r="H46" s="548"/>
      <c r="I46" s="548"/>
      <c r="J46" s="548"/>
      <c r="K46" s="548"/>
      <c r="L46" s="548"/>
      <c r="M46" s="548"/>
      <c r="N46" s="548"/>
      <c r="O46" s="548"/>
      <c r="P46" s="548"/>
      <c r="Q46" s="549"/>
    </row>
    <row r="47" spans="1:17" ht="23.25">
      <c r="A47" s="555" t="s">
        <v>319</v>
      </c>
      <c r="B47" s="556"/>
      <c r="C47" s="556"/>
      <c r="D47" s="556"/>
      <c r="E47" s="556"/>
      <c r="F47" s="556"/>
      <c r="G47" s="556"/>
      <c r="H47" s="484"/>
      <c r="I47" s="484"/>
      <c r="J47" s="484"/>
      <c r="K47" s="484"/>
      <c r="L47" s="484"/>
      <c r="M47" s="484"/>
      <c r="N47" s="484"/>
      <c r="O47" s="484"/>
      <c r="P47" s="484"/>
      <c r="Q47" s="550"/>
    </row>
    <row r="48" spans="1:17" ht="12.75">
      <c r="A48" s="557"/>
      <c r="B48" s="556"/>
      <c r="C48" s="556"/>
      <c r="D48" s="556"/>
      <c r="E48" s="556"/>
      <c r="F48" s="556"/>
      <c r="G48" s="556"/>
      <c r="H48" s="484"/>
      <c r="I48" s="484"/>
      <c r="J48" s="484"/>
      <c r="K48" s="484"/>
      <c r="L48" s="484"/>
      <c r="M48" s="484"/>
      <c r="N48" s="484"/>
      <c r="O48" s="484"/>
      <c r="P48" s="484"/>
      <c r="Q48" s="550"/>
    </row>
    <row r="49" spans="1:17" ht="18">
      <c r="A49" s="558"/>
      <c r="B49" s="559"/>
      <c r="C49" s="559"/>
      <c r="D49" s="559"/>
      <c r="E49" s="559"/>
      <c r="F49" s="559"/>
      <c r="G49" s="559"/>
      <c r="H49" s="484"/>
      <c r="I49" s="484"/>
      <c r="J49" s="546"/>
      <c r="K49" s="668" t="s">
        <v>331</v>
      </c>
      <c r="L49" s="484"/>
      <c r="M49" s="484"/>
      <c r="N49" s="484"/>
      <c r="O49" s="484"/>
      <c r="P49" s="669" t="s">
        <v>332</v>
      </c>
      <c r="Q49" s="550"/>
    </row>
    <row r="50" spans="1:17" ht="12.75">
      <c r="A50" s="561"/>
      <c r="B50" s="90"/>
      <c r="C50" s="90"/>
      <c r="D50" s="90"/>
      <c r="E50" s="90"/>
      <c r="F50" s="90"/>
      <c r="G50" s="90"/>
      <c r="H50" s="484"/>
      <c r="I50" s="484"/>
      <c r="J50" s="484"/>
      <c r="K50" s="484"/>
      <c r="L50" s="484"/>
      <c r="M50" s="484"/>
      <c r="N50" s="484"/>
      <c r="O50" s="484"/>
      <c r="P50" s="484"/>
      <c r="Q50" s="550"/>
    </row>
    <row r="51" spans="1:17" ht="12.75">
      <c r="A51" s="561"/>
      <c r="B51" s="90"/>
      <c r="C51" s="90"/>
      <c r="D51" s="90"/>
      <c r="E51" s="90"/>
      <c r="F51" s="90"/>
      <c r="G51" s="90"/>
      <c r="H51" s="484"/>
      <c r="I51" s="484"/>
      <c r="J51" s="484"/>
      <c r="K51" s="484"/>
      <c r="L51" s="484"/>
      <c r="M51" s="484"/>
      <c r="N51" s="484"/>
      <c r="O51" s="484"/>
      <c r="P51" s="484"/>
      <c r="Q51" s="550"/>
    </row>
    <row r="52" spans="1:17" ht="23.25">
      <c r="A52" s="555" t="s">
        <v>322</v>
      </c>
      <c r="B52" s="563"/>
      <c r="C52" s="563"/>
      <c r="D52" s="564"/>
      <c r="E52" s="564"/>
      <c r="F52" s="565"/>
      <c r="G52" s="564"/>
      <c r="H52" s="484"/>
      <c r="I52" s="484"/>
      <c r="J52" s="484"/>
      <c r="K52" s="670">
        <f>K43</f>
        <v>0.1005</v>
      </c>
      <c r="L52" s="559" t="s">
        <v>320</v>
      </c>
      <c r="M52" s="484"/>
      <c r="N52" s="484"/>
      <c r="O52" s="484"/>
      <c r="P52" s="670">
        <f>P43</f>
        <v>0.1157</v>
      </c>
      <c r="Q52" s="671" t="s">
        <v>320</v>
      </c>
    </row>
    <row r="53" spans="1:17" ht="23.25">
      <c r="A53" s="672"/>
      <c r="B53" s="569"/>
      <c r="C53" s="569"/>
      <c r="D53" s="556"/>
      <c r="E53" s="556"/>
      <c r="F53" s="570"/>
      <c r="G53" s="556"/>
      <c r="H53" s="484"/>
      <c r="I53" s="484"/>
      <c r="J53" s="484"/>
      <c r="K53" s="665"/>
      <c r="L53" s="619"/>
      <c r="M53" s="484"/>
      <c r="N53" s="484"/>
      <c r="O53" s="484"/>
      <c r="P53" s="665"/>
      <c r="Q53" s="673"/>
    </row>
    <row r="54" spans="1:17" ht="23.25">
      <c r="A54" s="674" t="s">
        <v>321</v>
      </c>
      <c r="B54" s="41"/>
      <c r="C54" s="41"/>
      <c r="D54" s="556"/>
      <c r="E54" s="556"/>
      <c r="F54" s="573"/>
      <c r="G54" s="564"/>
      <c r="H54" s="484"/>
      <c r="I54" s="484"/>
      <c r="J54" s="484"/>
      <c r="K54" s="670">
        <f>'STEPPED UP GENCO'!K43</f>
        <v>0.009345749000000004</v>
      </c>
      <c r="L54" s="559" t="s">
        <v>320</v>
      </c>
      <c r="M54" s="484"/>
      <c r="N54" s="484"/>
      <c r="O54" s="484"/>
      <c r="P54" s="670">
        <f>'STEPPED UP GENCO'!P43</f>
        <v>-0.012912479999999999</v>
      </c>
      <c r="Q54" s="671" t="s">
        <v>320</v>
      </c>
    </row>
    <row r="55" spans="1:17" ht="6.75" customHeight="1">
      <c r="A55" s="574"/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550"/>
    </row>
    <row r="56" spans="1:17" ht="6.75" customHeight="1">
      <c r="A56" s="574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550"/>
    </row>
    <row r="57" spans="1:17" ht="6.75" customHeight="1">
      <c r="A57" s="574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550"/>
    </row>
    <row r="58" spans="1:17" ht="26.25" customHeight="1">
      <c r="A58" s="574"/>
      <c r="B58" s="484"/>
      <c r="C58" s="484"/>
      <c r="D58" s="484"/>
      <c r="E58" s="484"/>
      <c r="F58" s="484"/>
      <c r="G58" s="484"/>
      <c r="H58" s="563"/>
      <c r="I58" s="563"/>
      <c r="J58" s="675" t="s">
        <v>323</v>
      </c>
      <c r="K58" s="670">
        <f>SUM(K52:K57)</f>
        <v>0.109845749</v>
      </c>
      <c r="L58" s="676" t="s">
        <v>320</v>
      </c>
      <c r="M58" s="279"/>
      <c r="N58" s="279"/>
      <c r="O58" s="279"/>
      <c r="P58" s="670">
        <f>SUM(P52:P57)</f>
        <v>0.10278752</v>
      </c>
      <c r="Q58" s="676" t="s">
        <v>320</v>
      </c>
    </row>
    <row r="59" spans="1:17" ht="3" customHeight="1" thickBot="1">
      <c r="A59" s="575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8.2812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03" t="s">
        <v>231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</row>
    <row r="2" spans="1:17" ht="12.75">
      <c r="A2" s="705" t="s">
        <v>232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825" t="str">
        <f>NDPL!Q1</f>
        <v>NOVEMBER-2018</v>
      </c>
      <c r="Q2" s="825"/>
    </row>
    <row r="3" spans="1:17" ht="12.75">
      <c r="A3" s="705" t="s">
        <v>440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</row>
    <row r="4" spans="1:17" ht="13.5" thickBot="1">
      <c r="A4" s="704"/>
      <c r="B4" s="704"/>
      <c r="C4" s="704"/>
      <c r="D4" s="704"/>
      <c r="E4" s="704"/>
      <c r="F4" s="704"/>
      <c r="G4" s="706"/>
      <c r="H4" s="706"/>
      <c r="I4" s="707" t="s">
        <v>387</v>
      </c>
      <c r="J4" s="706"/>
      <c r="K4" s="706"/>
      <c r="L4" s="706"/>
      <c r="M4" s="706"/>
      <c r="N4" s="707" t="s">
        <v>388</v>
      </c>
      <c r="O4" s="706"/>
      <c r="P4" s="706"/>
      <c r="Q4" s="704"/>
    </row>
    <row r="5" spans="1:17" s="768" customFormat="1" ht="46.5" thickBot="1" thickTop="1">
      <c r="A5" s="764" t="s">
        <v>8</v>
      </c>
      <c r="B5" s="766" t="s">
        <v>9</v>
      </c>
      <c r="C5" s="765" t="s">
        <v>1</v>
      </c>
      <c r="D5" s="765" t="s">
        <v>2</v>
      </c>
      <c r="E5" s="765" t="s">
        <v>3</v>
      </c>
      <c r="F5" s="765" t="s">
        <v>10</v>
      </c>
      <c r="G5" s="764" t="str">
        <f>NDPL!G5</f>
        <v>FINAL READING 30/11/2018</v>
      </c>
      <c r="H5" s="765" t="str">
        <f>NDPL!H5</f>
        <v>INTIAL READING 01/11/2018</v>
      </c>
      <c r="I5" s="765" t="s">
        <v>4</v>
      </c>
      <c r="J5" s="765" t="s">
        <v>5</v>
      </c>
      <c r="K5" s="765" t="s">
        <v>6</v>
      </c>
      <c r="L5" s="764" t="str">
        <f>NDPL!G5</f>
        <v>FINAL READING 30/11/2018</v>
      </c>
      <c r="M5" s="765" t="str">
        <f>NDPL!H5</f>
        <v>INTIAL READING 01/11/2018</v>
      </c>
      <c r="N5" s="765" t="s">
        <v>4</v>
      </c>
      <c r="O5" s="765" t="s">
        <v>5</v>
      </c>
      <c r="P5" s="765" t="s">
        <v>6</v>
      </c>
      <c r="Q5" s="767" t="s">
        <v>301</v>
      </c>
    </row>
    <row r="6" spans="1:17" ht="14.25" thickBot="1" thickTop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</row>
    <row r="7" spans="1:17" ht="13.5" thickTop="1">
      <c r="A7" s="708" t="s">
        <v>439</v>
      </c>
      <c r="B7" s="709"/>
      <c r="C7" s="710"/>
      <c r="D7" s="710"/>
      <c r="E7" s="710"/>
      <c r="F7" s="710"/>
      <c r="G7" s="711"/>
      <c r="H7" s="712"/>
      <c r="I7" s="712"/>
      <c r="J7" s="712"/>
      <c r="K7" s="713"/>
      <c r="L7" s="714"/>
      <c r="M7" s="710"/>
      <c r="N7" s="712"/>
      <c r="O7" s="712"/>
      <c r="P7" s="715"/>
      <c r="Q7" s="716"/>
    </row>
    <row r="8" spans="1:17" ht="12.75">
      <c r="A8" s="717" t="s">
        <v>209</v>
      </c>
      <c r="B8" s="704"/>
      <c r="C8" s="704"/>
      <c r="D8" s="704"/>
      <c r="E8" s="704"/>
      <c r="F8" s="704"/>
      <c r="G8" s="718"/>
      <c r="H8" s="719"/>
      <c r="I8" s="720"/>
      <c r="J8" s="720"/>
      <c r="K8" s="721"/>
      <c r="L8" s="722"/>
      <c r="M8" s="720"/>
      <c r="N8" s="720"/>
      <c r="O8" s="720"/>
      <c r="P8" s="723"/>
      <c r="Q8" s="480"/>
    </row>
    <row r="9" spans="1:17" ht="12.75">
      <c r="A9" s="724" t="s">
        <v>441</v>
      </c>
      <c r="B9" s="704"/>
      <c r="C9" s="704"/>
      <c r="D9" s="704"/>
      <c r="E9" s="704"/>
      <c r="F9" s="704"/>
      <c r="G9" s="718"/>
      <c r="H9" s="719"/>
      <c r="I9" s="720"/>
      <c r="J9" s="720"/>
      <c r="K9" s="721"/>
      <c r="L9" s="722"/>
      <c r="M9" s="720"/>
      <c r="N9" s="720"/>
      <c r="O9" s="720"/>
      <c r="P9" s="723"/>
      <c r="Q9" s="480"/>
    </row>
    <row r="10" spans="1:17" s="446" customFormat="1" ht="12.75">
      <c r="A10" s="725">
        <v>1</v>
      </c>
      <c r="B10" s="727" t="s">
        <v>464</v>
      </c>
      <c r="C10" s="726">
        <v>4864952</v>
      </c>
      <c r="D10" s="761" t="s">
        <v>12</v>
      </c>
      <c r="E10" s="762" t="s">
        <v>338</v>
      </c>
      <c r="F10" s="726">
        <v>625</v>
      </c>
      <c r="G10" s="725">
        <v>996628</v>
      </c>
      <c r="H10" s="51">
        <v>996962</v>
      </c>
      <c r="I10" s="720">
        <f>G10-H10</f>
        <v>-334</v>
      </c>
      <c r="J10" s="720">
        <f>$F10*I10</f>
        <v>-208750</v>
      </c>
      <c r="K10" s="763">
        <f>J10/1000000</f>
        <v>-0.20875</v>
      </c>
      <c r="L10" s="725">
        <v>999990</v>
      </c>
      <c r="M10" s="51">
        <v>999990</v>
      </c>
      <c r="N10" s="720">
        <f>L10-M10</f>
        <v>0</v>
      </c>
      <c r="O10" s="720">
        <f>$F10*N10</f>
        <v>0</v>
      </c>
      <c r="P10" s="723">
        <f>O10/1000000</f>
        <v>0</v>
      </c>
      <c r="Q10" s="480"/>
    </row>
    <row r="11" spans="1:17" s="446" customFormat="1" ht="12.75">
      <c r="A11" s="725">
        <v>2</v>
      </c>
      <c r="B11" s="727" t="s">
        <v>465</v>
      </c>
      <c r="C11" s="726">
        <v>5129958</v>
      </c>
      <c r="D11" s="761" t="s">
        <v>12</v>
      </c>
      <c r="E11" s="762" t="s">
        <v>338</v>
      </c>
      <c r="F11" s="726">
        <v>625</v>
      </c>
      <c r="G11" s="725">
        <v>999141</v>
      </c>
      <c r="H11" s="51">
        <v>999037</v>
      </c>
      <c r="I11" s="720">
        <f>G11-H11</f>
        <v>104</v>
      </c>
      <c r="J11" s="720">
        <f>$F11*I11</f>
        <v>65000</v>
      </c>
      <c r="K11" s="763">
        <f>J11/1000000</f>
        <v>0.065</v>
      </c>
      <c r="L11" s="725">
        <v>999883</v>
      </c>
      <c r="M11" s="51">
        <v>999883</v>
      </c>
      <c r="N11" s="720">
        <f>L11-M11</f>
        <v>0</v>
      </c>
      <c r="O11" s="720">
        <f>$F11*N11</f>
        <v>0</v>
      </c>
      <c r="P11" s="723">
        <f>O11/1000000</f>
        <v>0</v>
      </c>
      <c r="Q11" s="480"/>
    </row>
    <row r="12" spans="1:17" ht="12.75">
      <c r="A12" s="717" t="s">
        <v>116</v>
      </c>
      <c r="B12" s="717"/>
      <c r="C12" s="726"/>
      <c r="D12" s="761"/>
      <c r="E12" s="762"/>
      <c r="F12" s="726"/>
      <c r="G12" s="725"/>
      <c r="H12" s="51"/>
      <c r="I12" s="720"/>
      <c r="J12" s="720"/>
      <c r="K12" s="763"/>
      <c r="L12" s="725"/>
      <c r="M12" s="51"/>
      <c r="N12" s="720"/>
      <c r="O12" s="720"/>
      <c r="P12" s="723"/>
      <c r="Q12" s="480"/>
    </row>
    <row r="13" spans="1:17" s="446" customFormat="1" ht="12.75">
      <c r="A13" s="725">
        <v>1</v>
      </c>
      <c r="B13" s="727" t="s">
        <v>464</v>
      </c>
      <c r="C13" s="726">
        <v>5295160</v>
      </c>
      <c r="D13" s="761" t="s">
        <v>12</v>
      </c>
      <c r="E13" s="762" t="s">
        <v>338</v>
      </c>
      <c r="F13" s="726">
        <v>400</v>
      </c>
      <c r="G13" s="725">
        <v>996332</v>
      </c>
      <c r="H13" s="51">
        <v>996248</v>
      </c>
      <c r="I13" s="720">
        <f>G13-H13</f>
        <v>84</v>
      </c>
      <c r="J13" s="720">
        <f>$F13*I13</f>
        <v>33600</v>
      </c>
      <c r="K13" s="763">
        <f>J13/1000000</f>
        <v>0.0336</v>
      </c>
      <c r="L13" s="725">
        <v>999893</v>
      </c>
      <c r="M13" s="51">
        <v>999893</v>
      </c>
      <c r="N13" s="720">
        <f>L13-M13</f>
        <v>0</v>
      </c>
      <c r="O13" s="720">
        <f>$F13*N13</f>
        <v>0</v>
      </c>
      <c r="P13" s="723">
        <f>O13/1000000</f>
        <v>0</v>
      </c>
      <c r="Q13" s="480"/>
    </row>
    <row r="14" spans="1:17" s="446" customFormat="1" ht="12.75">
      <c r="A14" s="725"/>
      <c r="B14" s="727"/>
      <c r="C14" s="726"/>
      <c r="D14" s="761"/>
      <c r="E14" s="762"/>
      <c r="F14" s="726">
        <v>400</v>
      </c>
      <c r="G14" s="725">
        <v>2750</v>
      </c>
      <c r="H14" s="51">
        <v>1027</v>
      </c>
      <c r="I14" s="720">
        <f>G14-H14</f>
        <v>1723</v>
      </c>
      <c r="J14" s="720">
        <f>$F14*I14</f>
        <v>689200</v>
      </c>
      <c r="K14" s="763">
        <f>J14/1000000</f>
        <v>0.6892</v>
      </c>
      <c r="L14" s="725"/>
      <c r="M14" s="51"/>
      <c r="N14" s="720"/>
      <c r="O14" s="720"/>
      <c r="P14" s="723"/>
      <c r="Q14" s="480"/>
    </row>
    <row r="15" spans="1:18" s="15" customFormat="1" ht="13.5" thickBot="1">
      <c r="A15" s="728"/>
      <c r="B15" s="729" t="s">
        <v>224</v>
      </c>
      <c r="C15" s="730"/>
      <c r="D15" s="731"/>
      <c r="E15" s="730"/>
      <c r="F15" s="732"/>
      <c r="G15" s="733"/>
      <c r="H15" s="734"/>
      <c r="I15" s="734"/>
      <c r="J15" s="734"/>
      <c r="K15" s="782">
        <f>SUM(K10:K13)</f>
        <v>-0.11015</v>
      </c>
      <c r="L15" s="733"/>
      <c r="M15" s="734"/>
      <c r="N15" s="734"/>
      <c r="O15" s="734"/>
      <c r="P15" s="735">
        <f>SUM(P10:P13)</f>
        <v>0</v>
      </c>
      <c r="Q15" s="736"/>
      <c r="R15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0">
      <selection activeCell="A24" sqref="A24:IV24"/>
    </sheetView>
  </sheetViews>
  <sheetFormatPr defaultColWidth="9.140625" defaultRowHeight="12.75"/>
  <cols>
    <col min="1" max="1" width="5.140625" style="446" customWidth="1"/>
    <col min="2" max="2" width="36.8515625" style="446" customWidth="1"/>
    <col min="3" max="3" width="14.8515625" style="446" bestFit="1" customWidth="1"/>
    <col min="4" max="4" width="9.8515625" style="446" customWidth="1"/>
    <col min="5" max="5" width="16.8515625" style="446" customWidth="1"/>
    <col min="6" max="6" width="11.421875" style="446" customWidth="1"/>
    <col min="7" max="7" width="13.421875" style="446" customWidth="1"/>
    <col min="8" max="8" width="13.8515625" style="446" customWidth="1"/>
    <col min="9" max="9" width="11.00390625" style="446" customWidth="1"/>
    <col min="10" max="10" width="11.28125" style="446" customWidth="1"/>
    <col min="11" max="11" width="15.28125" style="446" customWidth="1"/>
    <col min="12" max="12" width="14.00390625" style="446" customWidth="1"/>
    <col min="13" max="13" width="13.00390625" style="446" customWidth="1"/>
    <col min="14" max="14" width="11.140625" style="446" customWidth="1"/>
    <col min="15" max="15" width="13.00390625" style="446" customWidth="1"/>
    <col min="16" max="16" width="14.7109375" style="446" customWidth="1"/>
    <col min="17" max="17" width="20.00390625" style="446" customWidth="1"/>
    <col min="18" max="16384" width="9.140625" style="446" customWidth="1"/>
  </cols>
  <sheetData>
    <row r="1" ht="26.25">
      <c r="A1" s="1" t="s">
        <v>231</v>
      </c>
    </row>
    <row r="2" spans="1:17" ht="16.5" customHeight="1">
      <c r="A2" s="289" t="s">
        <v>232</v>
      </c>
      <c r="P2" s="677" t="str">
        <f>NDPL!Q1</f>
        <v>NOVEMBER-2018</v>
      </c>
      <c r="Q2" s="678"/>
    </row>
    <row r="3" spans="1:8" ht="23.25">
      <c r="A3" s="174" t="s">
        <v>279</v>
      </c>
      <c r="H3" s="528"/>
    </row>
    <row r="4" spans="1:16" ht="24" thickBot="1">
      <c r="A4" s="3"/>
      <c r="G4" s="484"/>
      <c r="H4" s="484"/>
      <c r="I4" s="42" t="s">
        <v>387</v>
      </c>
      <c r="J4" s="484"/>
      <c r="K4" s="484"/>
      <c r="L4" s="484"/>
      <c r="M4" s="484"/>
      <c r="N4" s="42" t="s">
        <v>388</v>
      </c>
      <c r="O4" s="484"/>
      <c r="P4" s="484"/>
    </row>
    <row r="5" spans="1:17" ht="43.5" customHeight="1" thickBot="1" thickTop="1">
      <c r="A5" s="529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30/11/2018</v>
      </c>
      <c r="H5" s="507" t="str">
        <f>NDPL!H5</f>
        <v>INTIAL READING 01/11/2018</v>
      </c>
      <c r="I5" s="507" t="s">
        <v>4</v>
      </c>
      <c r="J5" s="507" t="s">
        <v>5</v>
      </c>
      <c r="K5" s="530" t="s">
        <v>6</v>
      </c>
      <c r="L5" s="505" t="str">
        <f>NDPL!G5</f>
        <v>FINAL READING 30/11/2018</v>
      </c>
      <c r="M5" s="507" t="str">
        <f>NDPL!H5</f>
        <v>INTIAL READING 01/11/2018</v>
      </c>
      <c r="N5" s="507" t="s">
        <v>4</v>
      </c>
      <c r="O5" s="507" t="s">
        <v>5</v>
      </c>
      <c r="P5" s="530" t="s">
        <v>6</v>
      </c>
      <c r="Q5" s="530" t="s">
        <v>301</v>
      </c>
    </row>
    <row r="6" ht="14.25" thickBot="1" thickTop="1"/>
    <row r="7" spans="1:17" ht="19.5" customHeight="1" thickTop="1">
      <c r="A7" s="272"/>
      <c r="B7" s="273" t="s">
        <v>246</v>
      </c>
      <c r="C7" s="274"/>
      <c r="D7" s="274"/>
      <c r="E7" s="274"/>
      <c r="F7" s="275"/>
      <c r="G7" s="91"/>
      <c r="H7" s="85"/>
      <c r="I7" s="85"/>
      <c r="J7" s="85"/>
      <c r="K7" s="88"/>
      <c r="L7" s="93"/>
      <c r="M7" s="458"/>
      <c r="N7" s="458"/>
      <c r="O7" s="458"/>
      <c r="P7" s="588"/>
      <c r="Q7" s="536"/>
    </row>
    <row r="8" spans="1:17" ht="19.5" customHeight="1">
      <c r="A8" s="253"/>
      <c r="B8" s="276" t="s">
        <v>247</v>
      </c>
      <c r="C8" s="277"/>
      <c r="D8" s="277"/>
      <c r="E8" s="277"/>
      <c r="F8" s="278"/>
      <c r="G8" s="34"/>
      <c r="H8" s="40"/>
      <c r="I8" s="40"/>
      <c r="J8" s="40"/>
      <c r="K8" s="38"/>
      <c r="L8" s="94"/>
      <c r="M8" s="484"/>
      <c r="N8" s="484"/>
      <c r="O8" s="484"/>
      <c r="P8" s="679"/>
      <c r="Q8" s="450"/>
    </row>
    <row r="9" spans="1:17" ht="19.5" customHeight="1">
      <c r="A9" s="253">
        <v>1</v>
      </c>
      <c r="B9" s="279" t="s">
        <v>248</v>
      </c>
      <c r="C9" s="277">
        <v>4864817</v>
      </c>
      <c r="D9" s="263" t="s">
        <v>12</v>
      </c>
      <c r="E9" s="90" t="s">
        <v>338</v>
      </c>
      <c r="F9" s="278">
        <v>100</v>
      </c>
      <c r="G9" s="442">
        <v>973707</v>
      </c>
      <c r="H9" s="277">
        <v>979589</v>
      </c>
      <c r="I9" s="445">
        <f>G9-H9</f>
        <v>-5882</v>
      </c>
      <c r="J9" s="445">
        <f>$F9*I9</f>
        <v>-588200</v>
      </c>
      <c r="K9" s="493">
        <f>J9/1000000</f>
        <v>-0.5882</v>
      </c>
      <c r="L9" s="442">
        <v>2000</v>
      </c>
      <c r="M9" s="277">
        <v>2000</v>
      </c>
      <c r="N9" s="445">
        <f>L9-M9</f>
        <v>0</v>
      </c>
      <c r="O9" s="445">
        <f>$F9*N9</f>
        <v>0</v>
      </c>
      <c r="P9" s="493">
        <f>O9/1000000</f>
        <v>0</v>
      </c>
      <c r="Q9" s="462"/>
    </row>
    <row r="10" spans="1:17" ht="19.5" customHeight="1">
      <c r="A10" s="253">
        <v>2</v>
      </c>
      <c r="B10" s="279" t="s">
        <v>249</v>
      </c>
      <c r="C10" s="277">
        <v>4864794</v>
      </c>
      <c r="D10" s="263" t="s">
        <v>12</v>
      </c>
      <c r="E10" s="90" t="s">
        <v>338</v>
      </c>
      <c r="F10" s="278">
        <v>100</v>
      </c>
      <c r="G10" s="442">
        <v>76664</v>
      </c>
      <c r="H10" s="277">
        <v>75768</v>
      </c>
      <c r="I10" s="445">
        <f>G10-H10</f>
        <v>896</v>
      </c>
      <c r="J10" s="445">
        <f>$F10*I10</f>
        <v>89600</v>
      </c>
      <c r="K10" s="493">
        <f>J10/1000000</f>
        <v>0.0896</v>
      </c>
      <c r="L10" s="442">
        <v>5721</v>
      </c>
      <c r="M10" s="277">
        <v>5721</v>
      </c>
      <c r="N10" s="445">
        <f>L10-M10</f>
        <v>0</v>
      </c>
      <c r="O10" s="445">
        <f>$F10*N10</f>
        <v>0</v>
      </c>
      <c r="P10" s="493">
        <f>O10/1000000</f>
        <v>0</v>
      </c>
      <c r="Q10" s="450"/>
    </row>
    <row r="11" spans="1:17" ht="19.5" customHeight="1">
      <c r="A11" s="253">
        <v>3</v>
      </c>
      <c r="B11" s="279" t="s">
        <v>250</v>
      </c>
      <c r="C11" s="277">
        <v>4864896</v>
      </c>
      <c r="D11" s="263" t="s">
        <v>12</v>
      </c>
      <c r="E11" s="90" t="s">
        <v>338</v>
      </c>
      <c r="F11" s="278">
        <v>500</v>
      </c>
      <c r="G11" s="442">
        <v>12248</v>
      </c>
      <c r="H11" s="277">
        <v>12029</v>
      </c>
      <c r="I11" s="445">
        <f>G11-H11</f>
        <v>219</v>
      </c>
      <c r="J11" s="445">
        <f>$F11*I11</f>
        <v>109500</v>
      </c>
      <c r="K11" s="493">
        <f>J11/1000000</f>
        <v>0.1095</v>
      </c>
      <c r="L11" s="442">
        <v>2766</v>
      </c>
      <c r="M11" s="277">
        <v>2766</v>
      </c>
      <c r="N11" s="445">
        <f>L11-M11</f>
        <v>0</v>
      </c>
      <c r="O11" s="445">
        <f>$F11*N11</f>
        <v>0</v>
      </c>
      <c r="P11" s="493">
        <f>O11/1000000</f>
        <v>0</v>
      </c>
      <c r="Q11" s="450"/>
    </row>
    <row r="12" spans="1:17" ht="19.5" customHeight="1">
      <c r="A12" s="253">
        <v>4</v>
      </c>
      <c r="B12" s="279" t="s">
        <v>251</v>
      </c>
      <c r="C12" s="277">
        <v>4864863</v>
      </c>
      <c r="D12" s="263" t="s">
        <v>12</v>
      </c>
      <c r="E12" s="90" t="s">
        <v>338</v>
      </c>
      <c r="F12" s="692">
        <v>937.5</v>
      </c>
      <c r="G12" s="442">
        <v>999341</v>
      </c>
      <c r="H12" s="277">
        <v>999675</v>
      </c>
      <c r="I12" s="445">
        <f>G12-H12</f>
        <v>-334</v>
      </c>
      <c r="J12" s="445">
        <f>$F12*I12</f>
        <v>-313125</v>
      </c>
      <c r="K12" s="493">
        <f>J12/1000000</f>
        <v>-0.313125</v>
      </c>
      <c r="L12" s="442">
        <v>106</v>
      </c>
      <c r="M12" s="277">
        <v>106</v>
      </c>
      <c r="N12" s="445">
        <f>L12-M12</f>
        <v>0</v>
      </c>
      <c r="O12" s="445">
        <f>$F12*N12</f>
        <v>0</v>
      </c>
      <c r="P12" s="493">
        <f>O12/1000000</f>
        <v>0</v>
      </c>
      <c r="Q12" s="693"/>
    </row>
    <row r="13" spans="1:17" ht="19.5" customHeight="1">
      <c r="A13" s="253"/>
      <c r="B13" s="276" t="s">
        <v>252</v>
      </c>
      <c r="C13" s="277"/>
      <c r="D13" s="263"/>
      <c r="E13" s="78"/>
      <c r="F13" s="278"/>
      <c r="G13" s="254"/>
      <c r="H13" s="269"/>
      <c r="I13" s="269"/>
      <c r="J13" s="269"/>
      <c r="K13" s="284"/>
      <c r="L13" s="290"/>
      <c r="M13" s="269"/>
      <c r="N13" s="269"/>
      <c r="O13" s="269"/>
      <c r="P13" s="496"/>
      <c r="Q13" s="450"/>
    </row>
    <row r="14" spans="1:17" ht="19.5" customHeight="1">
      <c r="A14" s="253"/>
      <c r="B14" s="276"/>
      <c r="C14" s="277"/>
      <c r="D14" s="263"/>
      <c r="E14" s="78"/>
      <c r="F14" s="278"/>
      <c r="G14" s="254"/>
      <c r="H14" s="269"/>
      <c r="I14" s="269"/>
      <c r="J14" s="269"/>
      <c r="K14" s="284"/>
      <c r="L14" s="290"/>
      <c r="M14" s="269"/>
      <c r="N14" s="269"/>
      <c r="O14" s="269"/>
      <c r="P14" s="496"/>
      <c r="Q14" s="450"/>
    </row>
    <row r="15" spans="1:17" ht="19.5" customHeight="1">
      <c r="A15" s="253">
        <v>5</v>
      </c>
      <c r="B15" s="279" t="s">
        <v>253</v>
      </c>
      <c r="C15" s="277">
        <v>5128406</v>
      </c>
      <c r="D15" s="263" t="s">
        <v>12</v>
      </c>
      <c r="E15" s="90" t="s">
        <v>338</v>
      </c>
      <c r="F15" s="278">
        <v>-500</v>
      </c>
      <c r="G15" s="442">
        <v>996797</v>
      </c>
      <c r="H15" s="277">
        <v>997988</v>
      </c>
      <c r="I15" s="445">
        <f>G15-H15</f>
        <v>-1191</v>
      </c>
      <c r="J15" s="445">
        <f>$F15*I15</f>
        <v>595500</v>
      </c>
      <c r="K15" s="493">
        <f>J15/1000000</f>
        <v>0.5955</v>
      </c>
      <c r="L15" s="442">
        <v>999839</v>
      </c>
      <c r="M15" s="277">
        <v>999839</v>
      </c>
      <c r="N15" s="445">
        <f>L15-M15</f>
        <v>0</v>
      </c>
      <c r="O15" s="445">
        <f>$F15*N15</f>
        <v>0</v>
      </c>
      <c r="P15" s="493">
        <f>O15/1000000</f>
        <v>0</v>
      </c>
      <c r="Q15" s="450"/>
    </row>
    <row r="16" spans="1:17" ht="19.5" customHeight="1">
      <c r="A16" s="253">
        <v>6</v>
      </c>
      <c r="B16" s="279" t="s">
        <v>254</v>
      </c>
      <c r="C16" s="277">
        <v>4864881</v>
      </c>
      <c r="D16" s="263" t="s">
        <v>12</v>
      </c>
      <c r="E16" s="90" t="s">
        <v>338</v>
      </c>
      <c r="F16" s="278">
        <v>-500</v>
      </c>
      <c r="G16" s="442">
        <v>978306</v>
      </c>
      <c r="H16" s="277">
        <v>978403</v>
      </c>
      <c r="I16" s="445">
        <f>G16-H16</f>
        <v>-97</v>
      </c>
      <c r="J16" s="445">
        <f>$F16*I16</f>
        <v>48500</v>
      </c>
      <c r="K16" s="493">
        <f>J16/1000000</f>
        <v>0.0485</v>
      </c>
      <c r="L16" s="442">
        <v>976366</v>
      </c>
      <c r="M16" s="277">
        <v>976366</v>
      </c>
      <c r="N16" s="445">
        <f>L16-M16</f>
        <v>0</v>
      </c>
      <c r="O16" s="445">
        <f>$F16*N16</f>
        <v>0</v>
      </c>
      <c r="P16" s="493">
        <f>O16/1000000</f>
        <v>0</v>
      </c>
      <c r="Q16" s="462" t="s">
        <v>475</v>
      </c>
    </row>
    <row r="17" spans="1:17" ht="19.5" customHeight="1">
      <c r="A17" s="253">
        <v>7</v>
      </c>
      <c r="B17" s="279" t="s">
        <v>269</v>
      </c>
      <c r="C17" s="277">
        <v>4902559</v>
      </c>
      <c r="D17" s="263" t="s">
        <v>12</v>
      </c>
      <c r="E17" s="90" t="s">
        <v>338</v>
      </c>
      <c r="F17" s="278">
        <v>300</v>
      </c>
      <c r="G17" s="442">
        <v>45</v>
      </c>
      <c r="H17" s="277">
        <v>36</v>
      </c>
      <c r="I17" s="445">
        <f>G17-H17</f>
        <v>9</v>
      </c>
      <c r="J17" s="445">
        <f>$F17*I17</f>
        <v>2700</v>
      </c>
      <c r="K17" s="493">
        <f>J17/1000000</f>
        <v>0.0027</v>
      </c>
      <c r="L17" s="442">
        <v>999899</v>
      </c>
      <c r="M17" s="277">
        <v>999921</v>
      </c>
      <c r="N17" s="445">
        <f>L17-M17</f>
        <v>-22</v>
      </c>
      <c r="O17" s="445">
        <f>$F17*N17</f>
        <v>-6600</v>
      </c>
      <c r="P17" s="493">
        <f>O17/1000000</f>
        <v>-0.0066</v>
      </c>
      <c r="Q17" s="450"/>
    </row>
    <row r="18" spans="1:17" ht="19.5" customHeight="1">
      <c r="A18" s="253"/>
      <c r="B18" s="276"/>
      <c r="C18" s="277"/>
      <c r="D18" s="263"/>
      <c r="E18" s="90"/>
      <c r="F18" s="278"/>
      <c r="G18" s="89"/>
      <c r="H18" s="78"/>
      <c r="I18" s="40"/>
      <c r="J18" s="40"/>
      <c r="K18" s="92"/>
      <c r="L18" s="292"/>
      <c r="M18" s="485"/>
      <c r="N18" s="485"/>
      <c r="O18" s="485"/>
      <c r="P18" s="486"/>
      <c r="Q18" s="450"/>
    </row>
    <row r="19" spans="1:17" ht="19.5" customHeight="1">
      <c r="A19" s="253"/>
      <c r="B19" s="279"/>
      <c r="C19" s="277"/>
      <c r="D19" s="263"/>
      <c r="E19" s="90"/>
      <c r="F19" s="278"/>
      <c r="G19" s="89"/>
      <c r="H19" s="78"/>
      <c r="I19" s="40"/>
      <c r="J19" s="40"/>
      <c r="K19" s="92"/>
      <c r="L19" s="292"/>
      <c r="M19" s="485"/>
      <c r="N19" s="485"/>
      <c r="O19" s="485"/>
      <c r="P19" s="486"/>
      <c r="Q19" s="450"/>
    </row>
    <row r="20" spans="1:17" ht="19.5" customHeight="1">
      <c r="A20" s="253"/>
      <c r="B20" s="276" t="s">
        <v>255</v>
      </c>
      <c r="C20" s="277"/>
      <c r="D20" s="263"/>
      <c r="E20" s="90"/>
      <c r="F20" s="280"/>
      <c r="G20" s="89"/>
      <c r="H20" s="78"/>
      <c r="I20" s="37"/>
      <c r="J20" s="41"/>
      <c r="K20" s="286">
        <f>SUM(K9:K19)</f>
        <v>-0.055524999999999845</v>
      </c>
      <c r="L20" s="293"/>
      <c r="M20" s="269"/>
      <c r="N20" s="269"/>
      <c r="O20" s="269"/>
      <c r="P20" s="287">
        <f>SUM(P9:P19)</f>
        <v>-0.0066</v>
      </c>
      <c r="Q20" s="450"/>
    </row>
    <row r="21" spans="1:17" ht="19.5" customHeight="1">
      <c r="A21" s="253"/>
      <c r="B21" s="276" t="s">
        <v>256</v>
      </c>
      <c r="C21" s="277"/>
      <c r="D21" s="263"/>
      <c r="E21" s="90"/>
      <c r="F21" s="280"/>
      <c r="G21" s="89"/>
      <c r="H21" s="78"/>
      <c r="I21" s="37"/>
      <c r="J21" s="37"/>
      <c r="K21" s="92"/>
      <c r="L21" s="292"/>
      <c r="M21" s="485"/>
      <c r="N21" s="485"/>
      <c r="O21" s="485"/>
      <c r="P21" s="486"/>
      <c r="Q21" s="450"/>
    </row>
    <row r="22" spans="1:17" ht="19.5" customHeight="1">
      <c r="A22" s="253"/>
      <c r="B22" s="276" t="s">
        <v>257</v>
      </c>
      <c r="C22" s="277"/>
      <c r="D22" s="263"/>
      <c r="E22" s="90"/>
      <c r="F22" s="280"/>
      <c r="G22" s="89"/>
      <c r="H22" s="78"/>
      <c r="I22" s="37"/>
      <c r="J22" s="37"/>
      <c r="K22" s="92"/>
      <c r="L22" s="292"/>
      <c r="M22" s="485"/>
      <c r="N22" s="485"/>
      <c r="O22" s="485"/>
      <c r="P22" s="486"/>
      <c r="Q22" s="450"/>
    </row>
    <row r="23" spans="1:17" ht="19.5" customHeight="1">
      <c r="A23" s="253">
        <v>8</v>
      </c>
      <c r="B23" s="279" t="s">
        <v>258</v>
      </c>
      <c r="C23" s="277">
        <v>4864796</v>
      </c>
      <c r="D23" s="263" t="s">
        <v>12</v>
      </c>
      <c r="E23" s="90" t="s">
        <v>338</v>
      </c>
      <c r="F23" s="278">
        <v>200</v>
      </c>
      <c r="G23" s="442">
        <v>983204</v>
      </c>
      <c r="H23" s="277">
        <v>985475</v>
      </c>
      <c r="I23" s="445">
        <f>G23-H23</f>
        <v>-2271</v>
      </c>
      <c r="J23" s="445">
        <f>$F23*I23</f>
        <v>-454200</v>
      </c>
      <c r="K23" s="493">
        <f>J23/1000000</f>
        <v>-0.4542</v>
      </c>
      <c r="L23" s="442">
        <v>23</v>
      </c>
      <c r="M23" s="277">
        <v>23</v>
      </c>
      <c r="N23" s="445">
        <f>L23-M23</f>
        <v>0</v>
      </c>
      <c r="O23" s="445">
        <f>$F23*N23</f>
        <v>0</v>
      </c>
      <c r="P23" s="493">
        <f>O23/1000000</f>
        <v>0</v>
      </c>
      <c r="Q23" s="462"/>
    </row>
    <row r="24" spans="1:17" ht="21" customHeight="1">
      <c r="A24" s="253">
        <v>9</v>
      </c>
      <c r="B24" s="279" t="s">
        <v>259</v>
      </c>
      <c r="C24" s="277">
        <v>5128407</v>
      </c>
      <c r="D24" s="263" t="s">
        <v>12</v>
      </c>
      <c r="E24" s="90" t="s">
        <v>338</v>
      </c>
      <c r="F24" s="278">
        <v>937.5</v>
      </c>
      <c r="G24" s="442">
        <v>994517</v>
      </c>
      <c r="H24" s="277">
        <v>996050</v>
      </c>
      <c r="I24" s="445">
        <f>G24-H24</f>
        <v>-1533</v>
      </c>
      <c r="J24" s="445">
        <f>$F24*I24</f>
        <v>-1437187.5</v>
      </c>
      <c r="K24" s="781">
        <f>J24/1000000</f>
        <v>-1.4371875</v>
      </c>
      <c r="L24" s="442">
        <v>999929</v>
      </c>
      <c r="M24" s="277">
        <v>999929</v>
      </c>
      <c r="N24" s="445">
        <f>L24-M24</f>
        <v>0</v>
      </c>
      <c r="O24" s="445">
        <f>$F24*N24</f>
        <v>0</v>
      </c>
      <c r="P24" s="493">
        <f>O24/1000000</f>
        <v>0</v>
      </c>
      <c r="Q24" s="462" t="s">
        <v>475</v>
      </c>
    </row>
    <row r="25" spans="1:17" ht="19.5" customHeight="1">
      <c r="A25" s="253"/>
      <c r="B25" s="276" t="s">
        <v>260</v>
      </c>
      <c r="C25" s="279"/>
      <c r="D25" s="263"/>
      <c r="E25" s="90"/>
      <c r="F25" s="280"/>
      <c r="G25" s="89"/>
      <c r="H25" s="78"/>
      <c r="I25" s="37"/>
      <c r="J25" s="41"/>
      <c r="K25" s="287">
        <f>SUM(K23:K24)</f>
        <v>-1.8913875</v>
      </c>
      <c r="L25" s="293"/>
      <c r="M25" s="269"/>
      <c r="N25" s="269"/>
      <c r="O25" s="269"/>
      <c r="P25" s="287">
        <f>SUM(P23:P24)</f>
        <v>0</v>
      </c>
      <c r="Q25" s="450"/>
    </row>
    <row r="26" spans="1:17" ht="19.5" customHeight="1">
      <c r="A26" s="253"/>
      <c r="B26" s="276" t="s">
        <v>261</v>
      </c>
      <c r="C26" s="277"/>
      <c r="D26" s="263"/>
      <c r="E26" s="78"/>
      <c r="F26" s="278"/>
      <c r="G26" s="89"/>
      <c r="H26" s="78"/>
      <c r="I26" s="40"/>
      <c r="J26" s="36"/>
      <c r="K26" s="92"/>
      <c r="L26" s="292"/>
      <c r="M26" s="485"/>
      <c r="N26" s="485"/>
      <c r="O26" s="485"/>
      <c r="P26" s="486"/>
      <c r="Q26" s="450"/>
    </row>
    <row r="27" spans="1:17" ht="19.5" customHeight="1">
      <c r="A27" s="253"/>
      <c r="B27" s="276" t="s">
        <v>257</v>
      </c>
      <c r="C27" s="277"/>
      <c r="D27" s="263"/>
      <c r="E27" s="78"/>
      <c r="F27" s="278"/>
      <c r="G27" s="89"/>
      <c r="H27" s="78"/>
      <c r="I27" s="40"/>
      <c r="J27" s="36"/>
      <c r="K27" s="92"/>
      <c r="L27" s="292"/>
      <c r="M27" s="485"/>
      <c r="N27" s="485"/>
      <c r="O27" s="485"/>
      <c r="P27" s="486"/>
      <c r="Q27" s="450"/>
    </row>
    <row r="28" spans="1:17" ht="19.5" customHeight="1">
      <c r="A28" s="253">
        <v>10</v>
      </c>
      <c r="B28" s="279" t="s">
        <v>262</v>
      </c>
      <c r="C28" s="277">
        <v>4864866</v>
      </c>
      <c r="D28" s="263" t="s">
        <v>12</v>
      </c>
      <c r="E28" s="90" t="s">
        <v>338</v>
      </c>
      <c r="F28" s="494">
        <v>1250</v>
      </c>
      <c r="G28" s="442">
        <v>1793</v>
      </c>
      <c r="H28" s="277">
        <v>1569</v>
      </c>
      <c r="I28" s="445">
        <f aca="true" t="shared" si="0" ref="I28:I33">G28-H28</f>
        <v>224</v>
      </c>
      <c r="J28" s="445">
        <f aca="true" t="shared" si="1" ref="J28:J33">$F28*I28</f>
        <v>280000</v>
      </c>
      <c r="K28" s="493">
        <f aca="true" t="shared" si="2" ref="K28:K33">J28/1000000</f>
        <v>0.28</v>
      </c>
      <c r="L28" s="442">
        <v>90</v>
      </c>
      <c r="M28" s="277">
        <v>90</v>
      </c>
      <c r="N28" s="445">
        <f aca="true" t="shared" si="3" ref="N28:N33">L28-M28</f>
        <v>0</v>
      </c>
      <c r="O28" s="445">
        <f aca="true" t="shared" si="4" ref="O28:O33">$F28*N28</f>
        <v>0</v>
      </c>
      <c r="P28" s="493">
        <f aca="true" t="shared" si="5" ref="P28:P33">O28/1000000</f>
        <v>0</v>
      </c>
      <c r="Q28" s="450"/>
    </row>
    <row r="29" spans="1:17" ht="19.5" customHeight="1">
      <c r="A29" s="253">
        <v>11</v>
      </c>
      <c r="B29" s="279" t="s">
        <v>263</v>
      </c>
      <c r="C29" s="277">
        <v>5295125</v>
      </c>
      <c r="D29" s="263" t="s">
        <v>12</v>
      </c>
      <c r="E29" s="90" t="s">
        <v>338</v>
      </c>
      <c r="F29" s="494">
        <v>100</v>
      </c>
      <c r="G29" s="442">
        <v>341519</v>
      </c>
      <c r="H29" s="277">
        <v>334971</v>
      </c>
      <c r="I29" s="445">
        <f t="shared" si="0"/>
        <v>6548</v>
      </c>
      <c r="J29" s="445">
        <f t="shared" si="1"/>
        <v>654800</v>
      </c>
      <c r="K29" s="493">
        <f t="shared" si="2"/>
        <v>0.6548</v>
      </c>
      <c r="L29" s="442">
        <v>999475</v>
      </c>
      <c r="M29" s="277">
        <v>999475</v>
      </c>
      <c r="N29" s="445">
        <f t="shared" si="3"/>
        <v>0</v>
      </c>
      <c r="O29" s="445">
        <f t="shared" si="4"/>
        <v>0</v>
      </c>
      <c r="P29" s="493">
        <f t="shared" si="5"/>
        <v>0</v>
      </c>
      <c r="Q29" s="450"/>
    </row>
    <row r="30" spans="1:17" ht="19.5" customHeight="1">
      <c r="A30" s="253">
        <v>12</v>
      </c>
      <c r="B30" s="279" t="s">
        <v>264</v>
      </c>
      <c r="C30" s="277">
        <v>5295126</v>
      </c>
      <c r="D30" s="263" t="s">
        <v>12</v>
      </c>
      <c r="E30" s="90" t="s">
        <v>338</v>
      </c>
      <c r="F30" s="494">
        <v>62.5</v>
      </c>
      <c r="G30" s="442">
        <v>273694</v>
      </c>
      <c r="H30" s="277">
        <v>262352</v>
      </c>
      <c r="I30" s="445">
        <f t="shared" si="0"/>
        <v>11342</v>
      </c>
      <c r="J30" s="445">
        <f t="shared" si="1"/>
        <v>708875</v>
      </c>
      <c r="K30" s="493">
        <f t="shared" si="2"/>
        <v>0.708875</v>
      </c>
      <c r="L30" s="442">
        <v>94061</v>
      </c>
      <c r="M30" s="277">
        <v>94061</v>
      </c>
      <c r="N30" s="445">
        <f t="shared" si="3"/>
        <v>0</v>
      </c>
      <c r="O30" s="445">
        <f t="shared" si="4"/>
        <v>0</v>
      </c>
      <c r="P30" s="493">
        <f t="shared" si="5"/>
        <v>0</v>
      </c>
      <c r="Q30" s="450"/>
    </row>
    <row r="31" spans="1:17" ht="19.5" customHeight="1">
      <c r="A31" s="253">
        <v>13</v>
      </c>
      <c r="B31" s="279" t="s">
        <v>265</v>
      </c>
      <c r="C31" s="277">
        <v>4865179</v>
      </c>
      <c r="D31" s="263" t="s">
        <v>12</v>
      </c>
      <c r="E31" s="90" t="s">
        <v>338</v>
      </c>
      <c r="F31" s="494">
        <v>800</v>
      </c>
      <c r="G31" s="442">
        <v>2932</v>
      </c>
      <c r="H31" s="277">
        <v>2882</v>
      </c>
      <c r="I31" s="445">
        <f t="shared" si="0"/>
        <v>50</v>
      </c>
      <c r="J31" s="445">
        <f t="shared" si="1"/>
        <v>40000</v>
      </c>
      <c r="K31" s="493">
        <f t="shared" si="2"/>
        <v>0.04</v>
      </c>
      <c r="L31" s="442">
        <v>1936</v>
      </c>
      <c r="M31" s="277">
        <v>1936</v>
      </c>
      <c r="N31" s="445">
        <f t="shared" si="3"/>
        <v>0</v>
      </c>
      <c r="O31" s="445">
        <f t="shared" si="4"/>
        <v>0</v>
      </c>
      <c r="P31" s="493">
        <f t="shared" si="5"/>
        <v>0</v>
      </c>
      <c r="Q31" s="450"/>
    </row>
    <row r="32" spans="1:17" ht="19.5" customHeight="1">
      <c r="A32" s="253">
        <v>14</v>
      </c>
      <c r="B32" s="279" t="s">
        <v>266</v>
      </c>
      <c r="C32" s="277">
        <v>4864795</v>
      </c>
      <c r="D32" s="263" t="s">
        <v>12</v>
      </c>
      <c r="E32" s="90" t="s">
        <v>338</v>
      </c>
      <c r="F32" s="494">
        <v>100</v>
      </c>
      <c r="G32" s="442">
        <v>973294</v>
      </c>
      <c r="H32" s="277">
        <v>975068</v>
      </c>
      <c r="I32" s="445">
        <f t="shared" si="0"/>
        <v>-1774</v>
      </c>
      <c r="J32" s="445">
        <f t="shared" si="1"/>
        <v>-177400</v>
      </c>
      <c r="K32" s="493">
        <f t="shared" si="2"/>
        <v>-0.1774</v>
      </c>
      <c r="L32" s="442">
        <v>999175</v>
      </c>
      <c r="M32" s="277">
        <v>999175</v>
      </c>
      <c r="N32" s="445">
        <f t="shared" si="3"/>
        <v>0</v>
      </c>
      <c r="O32" s="445">
        <f t="shared" si="4"/>
        <v>0</v>
      </c>
      <c r="P32" s="493">
        <f t="shared" si="5"/>
        <v>0</v>
      </c>
      <c r="Q32" s="462"/>
    </row>
    <row r="33" spans="1:17" ht="19.5" customHeight="1">
      <c r="A33" s="253">
        <v>15</v>
      </c>
      <c r="B33" s="279" t="s">
        <v>365</v>
      </c>
      <c r="C33" s="277">
        <v>4864821</v>
      </c>
      <c r="D33" s="263" t="s">
        <v>12</v>
      </c>
      <c r="E33" s="90" t="s">
        <v>338</v>
      </c>
      <c r="F33" s="494">
        <v>150</v>
      </c>
      <c r="G33" s="442">
        <v>244</v>
      </c>
      <c r="H33" s="277">
        <v>430</v>
      </c>
      <c r="I33" s="445">
        <f t="shared" si="0"/>
        <v>-186</v>
      </c>
      <c r="J33" s="445">
        <f t="shared" si="1"/>
        <v>-27900</v>
      </c>
      <c r="K33" s="493">
        <f t="shared" si="2"/>
        <v>-0.0279</v>
      </c>
      <c r="L33" s="442">
        <v>987196</v>
      </c>
      <c r="M33" s="277">
        <v>987196</v>
      </c>
      <c r="N33" s="445">
        <f t="shared" si="3"/>
        <v>0</v>
      </c>
      <c r="O33" s="445">
        <f t="shared" si="4"/>
        <v>0</v>
      </c>
      <c r="P33" s="495">
        <f t="shared" si="5"/>
        <v>0</v>
      </c>
      <c r="Q33" s="473"/>
    </row>
    <row r="34" spans="1:17" ht="19.5" customHeight="1">
      <c r="A34" s="253"/>
      <c r="B34" s="276" t="s">
        <v>252</v>
      </c>
      <c r="C34" s="277"/>
      <c r="D34" s="263"/>
      <c r="E34" s="78"/>
      <c r="F34" s="278"/>
      <c r="G34" s="254"/>
      <c r="H34" s="269"/>
      <c r="I34" s="269"/>
      <c r="J34" s="285"/>
      <c r="K34" s="284"/>
      <c r="L34" s="290"/>
      <c r="M34" s="269"/>
      <c r="N34" s="269"/>
      <c r="O34" s="269"/>
      <c r="P34" s="496"/>
      <c r="Q34" s="450"/>
    </row>
    <row r="35" spans="1:17" ht="19.5" customHeight="1">
      <c r="A35" s="253">
        <v>16</v>
      </c>
      <c r="B35" s="279" t="s">
        <v>267</v>
      </c>
      <c r="C35" s="277">
        <v>4865185</v>
      </c>
      <c r="D35" s="263" t="s">
        <v>12</v>
      </c>
      <c r="E35" s="90" t="s">
        <v>338</v>
      </c>
      <c r="F35" s="494">
        <v>-2500</v>
      </c>
      <c r="G35" s="442">
        <v>997986</v>
      </c>
      <c r="H35" s="277">
        <v>998086</v>
      </c>
      <c r="I35" s="445">
        <f>G35-H35</f>
        <v>-100</v>
      </c>
      <c r="J35" s="445">
        <f>$F35*I35</f>
        <v>250000</v>
      </c>
      <c r="K35" s="493">
        <f>J35/1000000</f>
        <v>0.25</v>
      </c>
      <c r="L35" s="442">
        <v>3063</v>
      </c>
      <c r="M35" s="277">
        <v>3063</v>
      </c>
      <c r="N35" s="445">
        <f>L35-M35</f>
        <v>0</v>
      </c>
      <c r="O35" s="445">
        <f>$F35*N35</f>
        <v>0</v>
      </c>
      <c r="P35" s="495">
        <f>O35/1000000</f>
        <v>0</v>
      </c>
      <c r="Q35" s="461"/>
    </row>
    <row r="36" spans="1:17" ht="19.5" customHeight="1">
      <c r="A36" s="253">
        <v>17</v>
      </c>
      <c r="B36" s="279" t="s">
        <v>270</v>
      </c>
      <c r="C36" s="277">
        <v>4902559</v>
      </c>
      <c r="D36" s="263" t="s">
        <v>12</v>
      </c>
      <c r="E36" s="90" t="s">
        <v>338</v>
      </c>
      <c r="F36" s="277">
        <v>-300</v>
      </c>
      <c r="G36" s="442">
        <v>45</v>
      </c>
      <c r="H36" s="277">
        <v>36</v>
      </c>
      <c r="I36" s="445">
        <f>G36-H36</f>
        <v>9</v>
      </c>
      <c r="J36" s="445">
        <f>$F36*I36</f>
        <v>-2700</v>
      </c>
      <c r="K36" s="493">
        <f>J36/1000000</f>
        <v>-0.0027</v>
      </c>
      <c r="L36" s="442">
        <v>999899</v>
      </c>
      <c r="M36" s="277">
        <v>999921</v>
      </c>
      <c r="N36" s="445">
        <f>L36-M36</f>
        <v>-22</v>
      </c>
      <c r="O36" s="445">
        <f>$F36*N36</f>
        <v>6600</v>
      </c>
      <c r="P36" s="493">
        <f>O36/1000000</f>
        <v>0.0066</v>
      </c>
      <c r="Q36" s="450"/>
    </row>
    <row r="37" spans="1:17" ht="19.5" customHeight="1" thickBot="1">
      <c r="A37" s="281"/>
      <c r="B37" s="282" t="s">
        <v>268</v>
      </c>
      <c r="C37" s="282"/>
      <c r="D37" s="282"/>
      <c r="E37" s="282"/>
      <c r="F37" s="282"/>
      <c r="G37" s="97"/>
      <c r="H37" s="96"/>
      <c r="I37" s="96"/>
      <c r="J37" s="96"/>
      <c r="K37" s="405">
        <f>SUM(K28:K36)</f>
        <v>1.725675</v>
      </c>
      <c r="L37" s="294"/>
      <c r="M37" s="680"/>
      <c r="N37" s="680"/>
      <c r="O37" s="680"/>
      <c r="P37" s="288">
        <f>SUM(P28:P36)</f>
        <v>0.0066</v>
      </c>
      <c r="Q37" s="547"/>
    </row>
    <row r="38" spans="1:16" ht="13.5" thickTop="1">
      <c r="A38" s="49"/>
      <c r="B38" s="2"/>
      <c r="C38" s="86"/>
      <c r="D38" s="49"/>
      <c r="E38" s="86"/>
      <c r="F38" s="8"/>
      <c r="G38" s="8"/>
      <c r="H38" s="8"/>
      <c r="I38" s="8"/>
      <c r="J38" s="8"/>
      <c r="K38" s="9"/>
      <c r="L38" s="295"/>
      <c r="M38" s="537"/>
      <c r="N38" s="537"/>
      <c r="O38" s="537"/>
      <c r="P38" s="537"/>
    </row>
    <row r="39" spans="11:16" ht="12.75">
      <c r="K39" s="537"/>
      <c r="L39" s="537"/>
      <c r="M39" s="537"/>
      <c r="N39" s="537"/>
      <c r="O39" s="537"/>
      <c r="P39" s="537"/>
    </row>
    <row r="40" spans="7:16" ht="12.75">
      <c r="G40" s="681"/>
      <c r="K40" s="537"/>
      <c r="L40" s="537"/>
      <c r="M40" s="537"/>
      <c r="N40" s="537"/>
      <c r="O40" s="537"/>
      <c r="P40" s="537"/>
    </row>
    <row r="41" spans="2:16" ht="21.75">
      <c r="B41" s="176" t="s">
        <v>324</v>
      </c>
      <c r="K41" s="682">
        <f>K20</f>
        <v>-0.055524999999999845</v>
      </c>
      <c r="L41" s="683"/>
      <c r="M41" s="683"/>
      <c r="N41" s="683"/>
      <c r="O41" s="683"/>
      <c r="P41" s="682">
        <f>P20</f>
        <v>-0.0066</v>
      </c>
    </row>
    <row r="42" spans="2:16" ht="21.75">
      <c r="B42" s="176" t="s">
        <v>325</v>
      </c>
      <c r="K42" s="682">
        <f>K25</f>
        <v>-1.8913875</v>
      </c>
      <c r="L42" s="683"/>
      <c r="M42" s="683"/>
      <c r="N42" s="683"/>
      <c r="O42" s="683"/>
      <c r="P42" s="682">
        <f>P25</f>
        <v>0</v>
      </c>
    </row>
    <row r="43" spans="2:16" ht="21.75">
      <c r="B43" s="176" t="s">
        <v>326</v>
      </c>
      <c r="K43" s="682">
        <f>K37</f>
        <v>1.725675</v>
      </c>
      <c r="L43" s="683"/>
      <c r="M43" s="683"/>
      <c r="N43" s="683"/>
      <c r="O43" s="683"/>
      <c r="P43" s="684">
        <f>P37</f>
        <v>0.0066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">
      <selection activeCell="L31" sqref="L3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231</v>
      </c>
    </row>
    <row r="2" spans="1:16" ht="20.25">
      <c r="A2" s="302" t="s">
        <v>232</v>
      </c>
      <c r="P2" s="260" t="str">
        <f>NDPL!Q1</f>
        <v>NOVEMBER-2018</v>
      </c>
    </row>
    <row r="3" spans="1:9" ht="18">
      <c r="A3" s="172" t="s">
        <v>341</v>
      </c>
      <c r="B3" s="172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5"/>
      <c r="H4" s="15"/>
      <c r="I4" s="42" t="s">
        <v>387</v>
      </c>
      <c r="J4" s="15"/>
      <c r="K4" s="15"/>
      <c r="L4" s="15"/>
      <c r="M4" s="15"/>
      <c r="N4" s="42" t="s">
        <v>388</v>
      </c>
      <c r="O4" s="15"/>
      <c r="P4" s="15"/>
    </row>
    <row r="5" spans="1:17" ht="39.75" thickBot="1" thickTop="1">
      <c r="A5" s="32" t="s">
        <v>8</v>
      </c>
      <c r="B5" s="29" t="s">
        <v>9</v>
      </c>
      <c r="C5" s="30" t="s">
        <v>1</v>
      </c>
      <c r="D5" s="30" t="s">
        <v>2</v>
      </c>
      <c r="E5" s="30" t="s">
        <v>3</v>
      </c>
      <c r="F5" s="30" t="s">
        <v>10</v>
      </c>
      <c r="G5" s="32" t="str">
        <f>NDPL!G5</f>
        <v>FINAL READING 30/11/2018</v>
      </c>
      <c r="H5" s="30" t="str">
        <f>NDPL!H5</f>
        <v>INTIAL READING 01/11/2018</v>
      </c>
      <c r="I5" s="30" t="s">
        <v>4</v>
      </c>
      <c r="J5" s="30" t="s">
        <v>5</v>
      </c>
      <c r="K5" s="30" t="s">
        <v>6</v>
      </c>
      <c r="L5" s="32" t="str">
        <f>NDPL!G5</f>
        <v>FINAL READING 30/11/2018</v>
      </c>
      <c r="M5" s="30" t="str">
        <f>NDPL!H5</f>
        <v>INTIAL READING 01/11/2018</v>
      </c>
      <c r="N5" s="30" t="s">
        <v>4</v>
      </c>
      <c r="O5" s="30" t="s">
        <v>5</v>
      </c>
      <c r="P5" s="31" t="s">
        <v>6</v>
      </c>
      <c r="Q5" s="31" t="s">
        <v>301</v>
      </c>
    </row>
    <row r="6" ht="14.25" thickBot="1" thickTop="1"/>
    <row r="7" spans="1:17" ht="13.5" thickTop="1">
      <c r="A7" s="20"/>
      <c r="B7" s="104"/>
      <c r="C7" s="21"/>
      <c r="D7" s="21"/>
      <c r="E7" s="21"/>
      <c r="F7" s="27"/>
      <c r="G7" s="20"/>
      <c r="H7" s="21"/>
      <c r="I7" s="21"/>
      <c r="J7" s="21"/>
      <c r="K7" s="27"/>
      <c r="L7" s="20"/>
      <c r="M7" s="21"/>
      <c r="N7" s="21"/>
      <c r="O7" s="21"/>
      <c r="P7" s="27"/>
      <c r="Q7" s="142"/>
    </row>
    <row r="8" spans="1:17" ht="18">
      <c r="A8" s="108"/>
      <c r="B8" s="420" t="s">
        <v>277</v>
      </c>
      <c r="C8" s="419"/>
      <c r="D8" s="111"/>
      <c r="E8" s="111"/>
      <c r="F8" s="113"/>
      <c r="G8" s="122"/>
      <c r="H8" s="15"/>
      <c r="I8" s="62"/>
      <c r="J8" s="62"/>
      <c r="K8" s="64"/>
      <c r="L8" s="63"/>
      <c r="M8" s="61"/>
      <c r="N8" s="62"/>
      <c r="O8" s="62"/>
      <c r="P8" s="64"/>
      <c r="Q8" s="143"/>
    </row>
    <row r="9" spans="1:17" ht="18">
      <c r="A9" s="115"/>
      <c r="B9" s="421" t="s">
        <v>278</v>
      </c>
      <c r="C9" s="422" t="s">
        <v>272</v>
      </c>
      <c r="D9" s="116"/>
      <c r="E9" s="111"/>
      <c r="F9" s="113"/>
      <c r="G9" s="19"/>
      <c r="H9" s="15"/>
      <c r="I9" s="62"/>
      <c r="J9" s="62"/>
      <c r="K9" s="64"/>
      <c r="L9" s="171"/>
      <c r="M9" s="62"/>
      <c r="N9" s="62"/>
      <c r="O9" s="62"/>
      <c r="P9" s="64"/>
      <c r="Q9" s="143"/>
    </row>
    <row r="10" spans="1:17" s="446" customFormat="1" ht="20.25">
      <c r="A10" s="411">
        <v>1</v>
      </c>
      <c r="B10" s="525" t="s">
        <v>273</v>
      </c>
      <c r="C10" s="419">
        <v>5295181</v>
      </c>
      <c r="D10" s="437" t="s">
        <v>12</v>
      </c>
      <c r="E10" s="111" t="s">
        <v>345</v>
      </c>
      <c r="F10" s="526">
        <v>1000</v>
      </c>
      <c r="G10" s="442">
        <v>46469</v>
      </c>
      <c r="H10" s="443">
        <v>42969</v>
      </c>
      <c r="I10" s="443">
        <f>G10-H10</f>
        <v>3500</v>
      </c>
      <c r="J10" s="443">
        <f>$F10*I10</f>
        <v>3500000</v>
      </c>
      <c r="K10" s="443">
        <f>J10/1000000</f>
        <v>3.5</v>
      </c>
      <c r="L10" s="442">
        <v>999989</v>
      </c>
      <c r="M10" s="443">
        <v>999989</v>
      </c>
      <c r="N10" s="444">
        <f>L10-M10</f>
        <v>0</v>
      </c>
      <c r="O10" s="444">
        <f>$F10*N10</f>
        <v>0</v>
      </c>
      <c r="P10" s="527">
        <f>O10/1000000</f>
        <v>0</v>
      </c>
      <c r="Q10" s="450"/>
    </row>
    <row r="11" spans="1:17" s="446" customFormat="1" ht="20.25">
      <c r="A11" s="411">
        <v>2</v>
      </c>
      <c r="B11" s="525" t="s">
        <v>275</v>
      </c>
      <c r="C11" s="419">
        <v>4864886</v>
      </c>
      <c r="D11" s="437" t="s">
        <v>12</v>
      </c>
      <c r="E11" s="111" t="s">
        <v>345</v>
      </c>
      <c r="F11" s="526">
        <v>5000</v>
      </c>
      <c r="G11" s="442">
        <v>16277</v>
      </c>
      <c r="H11" s="443">
        <v>15632</v>
      </c>
      <c r="I11" s="443">
        <f>G11-H11</f>
        <v>645</v>
      </c>
      <c r="J11" s="443">
        <f>$F11*I11</f>
        <v>3225000</v>
      </c>
      <c r="K11" s="443">
        <f>J11/1000000</f>
        <v>3.225</v>
      </c>
      <c r="L11" s="442">
        <v>78</v>
      </c>
      <c r="M11" s="443">
        <v>78</v>
      </c>
      <c r="N11" s="444">
        <f>L11-M11</f>
        <v>0</v>
      </c>
      <c r="O11" s="444">
        <f>$F11*N11</f>
        <v>0</v>
      </c>
      <c r="P11" s="527">
        <f>O11/1000000</f>
        <v>0</v>
      </c>
      <c r="Q11" s="450"/>
    </row>
    <row r="12" spans="1:17" ht="14.25">
      <c r="A12" s="89"/>
      <c r="B12" s="120"/>
      <c r="C12" s="101"/>
      <c r="D12" s="437"/>
      <c r="E12" s="118"/>
      <c r="F12" s="119"/>
      <c r="G12" s="123"/>
      <c r="H12" s="124"/>
      <c r="I12" s="62"/>
      <c r="J12" s="62"/>
      <c r="K12" s="64"/>
      <c r="L12" s="171"/>
      <c r="M12" s="62"/>
      <c r="N12" s="62"/>
      <c r="O12" s="62"/>
      <c r="P12" s="64"/>
      <c r="Q12" s="143"/>
    </row>
    <row r="13" spans="1:17" ht="14.25">
      <c r="A13" s="89"/>
      <c r="B13" s="117"/>
      <c r="C13" s="101"/>
      <c r="D13" s="437"/>
      <c r="E13" s="118"/>
      <c r="F13" s="119"/>
      <c r="G13" s="123"/>
      <c r="H13" s="124"/>
      <c r="I13" s="62"/>
      <c r="J13" s="62"/>
      <c r="K13" s="64"/>
      <c r="L13" s="171"/>
      <c r="M13" s="62"/>
      <c r="N13" s="62"/>
      <c r="O13" s="62"/>
      <c r="P13" s="64"/>
      <c r="Q13" s="143"/>
    </row>
    <row r="14" spans="1:17" ht="18">
      <c r="A14" s="89"/>
      <c r="B14" s="117"/>
      <c r="C14" s="101"/>
      <c r="D14" s="437"/>
      <c r="E14" s="118"/>
      <c r="F14" s="119"/>
      <c r="G14" s="123"/>
      <c r="H14" s="432" t="s">
        <v>310</v>
      </c>
      <c r="I14" s="414"/>
      <c r="J14" s="283"/>
      <c r="K14" s="415">
        <f>SUM(K10:K11)</f>
        <v>6.725</v>
      </c>
      <c r="L14" s="171"/>
      <c r="M14" s="433" t="s">
        <v>310</v>
      </c>
      <c r="N14" s="416"/>
      <c r="O14" s="412"/>
      <c r="P14" s="417">
        <f>SUM(P10:P11)</f>
        <v>0</v>
      </c>
      <c r="Q14" s="143"/>
    </row>
    <row r="15" spans="1:17" ht="18">
      <c r="A15" s="89"/>
      <c r="B15" s="299"/>
      <c r="C15" s="298"/>
      <c r="D15" s="437"/>
      <c r="E15" s="118"/>
      <c r="F15" s="119"/>
      <c r="G15" s="123"/>
      <c r="H15" s="124"/>
      <c r="I15" s="62"/>
      <c r="J15" s="62"/>
      <c r="K15" s="64"/>
      <c r="L15" s="171"/>
      <c r="M15" s="62"/>
      <c r="N15" s="62"/>
      <c r="O15" s="62"/>
      <c r="P15" s="64"/>
      <c r="Q15" s="143"/>
    </row>
    <row r="16" spans="1:17" ht="18">
      <c r="A16" s="19"/>
      <c r="B16" s="15"/>
      <c r="C16" s="15"/>
      <c r="D16" s="15"/>
      <c r="E16" s="15"/>
      <c r="F16" s="15"/>
      <c r="G16" s="19"/>
      <c r="H16" s="435"/>
      <c r="I16" s="434"/>
      <c r="J16" s="381"/>
      <c r="K16" s="418"/>
      <c r="L16" s="19"/>
      <c r="M16" s="435"/>
      <c r="N16" s="418"/>
      <c r="O16" s="381"/>
      <c r="P16" s="418"/>
      <c r="Q16" s="143"/>
    </row>
    <row r="17" spans="1:17" ht="12.75">
      <c r="A17" s="19"/>
      <c r="B17" s="15"/>
      <c r="C17" s="15"/>
      <c r="D17" s="15"/>
      <c r="E17" s="15"/>
      <c r="F17" s="15"/>
      <c r="G17" s="19"/>
      <c r="H17" s="15"/>
      <c r="I17" s="15"/>
      <c r="J17" s="15"/>
      <c r="K17" s="15"/>
      <c r="L17" s="19"/>
      <c r="M17" s="15"/>
      <c r="N17" s="15"/>
      <c r="O17" s="15"/>
      <c r="P17" s="95"/>
      <c r="Q17" s="143"/>
    </row>
    <row r="18" spans="1:17" ht="13.5" thickBot="1">
      <c r="A18" s="23"/>
      <c r="B18" s="24"/>
      <c r="C18" s="24"/>
      <c r="D18" s="24"/>
      <c r="E18" s="24"/>
      <c r="F18" s="24"/>
      <c r="G18" s="23"/>
      <c r="H18" s="24"/>
      <c r="I18" s="184"/>
      <c r="J18" s="24"/>
      <c r="K18" s="185"/>
      <c r="L18" s="23"/>
      <c r="M18" s="24"/>
      <c r="N18" s="184"/>
      <c r="O18" s="24"/>
      <c r="P18" s="185"/>
      <c r="Q18" s="144"/>
    </row>
    <row r="19" ht="13.5" thickTop="1"/>
    <row r="23" spans="1:16" ht="18">
      <c r="A23" s="423" t="s">
        <v>280</v>
      </c>
      <c r="B23" s="173"/>
      <c r="C23" s="173"/>
      <c r="D23" s="173"/>
      <c r="E23" s="173"/>
      <c r="F23" s="173"/>
      <c r="K23" s="125">
        <f>(K14+K16)</f>
        <v>6.725</v>
      </c>
      <c r="L23" s="126"/>
      <c r="M23" s="126"/>
      <c r="N23" s="126"/>
      <c r="O23" s="126"/>
      <c r="P23" s="125">
        <f>(P14+P16)</f>
        <v>0</v>
      </c>
    </row>
    <row r="26" spans="1:2" ht="18">
      <c r="A26" s="423" t="s">
        <v>281</v>
      </c>
      <c r="B26" s="423" t="s">
        <v>282</v>
      </c>
    </row>
    <row r="27" spans="1:16" ht="18">
      <c r="A27" s="186"/>
      <c r="B27" s="186"/>
      <c r="H27" s="147" t="s">
        <v>283</v>
      </c>
      <c r="I27" s="173"/>
      <c r="J27" s="147"/>
      <c r="K27" s="258">
        <v>0</v>
      </c>
      <c r="L27" s="258"/>
      <c r="M27" s="258"/>
      <c r="N27" s="258"/>
      <c r="O27" s="258"/>
      <c r="P27" s="258">
        <v>0</v>
      </c>
    </row>
    <row r="28" spans="8:16" ht="18">
      <c r="H28" s="147" t="s">
        <v>284</v>
      </c>
      <c r="I28" s="173"/>
      <c r="J28" s="147"/>
      <c r="K28" s="258">
        <f>BRPL!K18</f>
        <v>0</v>
      </c>
      <c r="L28" s="258"/>
      <c r="M28" s="258"/>
      <c r="N28" s="258"/>
      <c r="O28" s="258"/>
      <c r="P28" s="258">
        <f>BRPL!P18</f>
        <v>0</v>
      </c>
    </row>
    <row r="29" spans="8:16" ht="18">
      <c r="H29" s="147" t="s">
        <v>285</v>
      </c>
      <c r="I29" s="173"/>
      <c r="J29" s="147"/>
      <c r="K29" s="173">
        <f>BYPL!K32</f>
        <v>-3.64565</v>
      </c>
      <c r="L29" s="173"/>
      <c r="M29" s="424"/>
      <c r="N29" s="173"/>
      <c r="O29" s="173"/>
      <c r="P29" s="173">
        <f>BYPL!P32</f>
        <v>-1.512</v>
      </c>
    </row>
    <row r="30" spans="8:16" ht="18">
      <c r="H30" s="147" t="s">
        <v>286</v>
      </c>
      <c r="I30" s="173"/>
      <c r="J30" s="147"/>
      <c r="K30" s="173">
        <f>NDMC!K32</f>
        <v>-1.9849999999999999</v>
      </c>
      <c r="L30" s="173"/>
      <c r="M30" s="173"/>
      <c r="N30" s="173"/>
      <c r="O30" s="173"/>
      <c r="P30" s="173">
        <f>NDMC!P32</f>
        <v>0</v>
      </c>
    </row>
    <row r="31" spans="8:16" ht="18">
      <c r="H31" s="147" t="s">
        <v>287</v>
      </c>
      <c r="I31" s="173"/>
      <c r="J31" s="147"/>
      <c r="K31" s="173">
        <v>0</v>
      </c>
      <c r="L31" s="173"/>
      <c r="M31" s="173"/>
      <c r="N31" s="173"/>
      <c r="O31" s="173"/>
      <c r="P31" s="173">
        <v>0</v>
      </c>
    </row>
    <row r="32" spans="8:16" ht="18">
      <c r="H32" s="147" t="s">
        <v>456</v>
      </c>
      <c r="I32" s="173"/>
      <c r="J32" s="147"/>
      <c r="K32" s="173">
        <v>0</v>
      </c>
      <c r="L32" s="173"/>
      <c r="M32" s="173"/>
      <c r="N32" s="173"/>
      <c r="O32" s="173"/>
      <c r="P32" s="173">
        <v>0</v>
      </c>
    </row>
    <row r="33" spans="8:16" ht="18">
      <c r="H33" s="425" t="s">
        <v>288</v>
      </c>
      <c r="I33" s="147"/>
      <c r="J33" s="147"/>
      <c r="K33" s="147">
        <f>SUM(K27:K31)</f>
        <v>-5.630649999999999</v>
      </c>
      <c r="L33" s="173"/>
      <c r="M33" s="173"/>
      <c r="N33" s="173"/>
      <c r="O33" s="173"/>
      <c r="P33" s="147">
        <f>SUM(P27:P31)</f>
        <v>-1.512</v>
      </c>
    </row>
    <row r="34" spans="8:16" ht="18">
      <c r="H34" s="173"/>
      <c r="I34" s="173"/>
      <c r="J34" s="173"/>
      <c r="K34" s="173"/>
      <c r="L34" s="173"/>
      <c r="M34" s="173"/>
      <c r="N34" s="173"/>
      <c r="O34" s="173"/>
      <c r="P34" s="173"/>
    </row>
    <row r="35" spans="1:16" ht="18">
      <c r="A35" s="423" t="s">
        <v>311</v>
      </c>
      <c r="B35" s="103"/>
      <c r="C35" s="103"/>
      <c r="D35" s="103"/>
      <c r="E35" s="103"/>
      <c r="F35" s="103"/>
      <c r="G35" s="103"/>
      <c r="H35" s="147"/>
      <c r="I35" s="426"/>
      <c r="J35" s="147"/>
      <c r="K35" s="426">
        <f>K23+K33</f>
        <v>1.0943500000000004</v>
      </c>
      <c r="L35" s="173"/>
      <c r="M35" s="173"/>
      <c r="N35" s="173"/>
      <c r="O35" s="173"/>
      <c r="P35" s="426">
        <f>P23+P33</f>
        <v>-1.512</v>
      </c>
    </row>
    <row r="36" spans="1:10" ht="18">
      <c r="A36" s="147"/>
      <c r="B36" s="102"/>
      <c r="C36" s="103"/>
      <c r="D36" s="103"/>
      <c r="E36" s="103"/>
      <c r="F36" s="103"/>
      <c r="G36" s="103"/>
      <c r="H36" s="103"/>
      <c r="I36" s="128"/>
      <c r="J36" s="103"/>
    </row>
    <row r="37" spans="1:10" ht="18">
      <c r="A37" s="425" t="s">
        <v>289</v>
      </c>
      <c r="B37" s="147" t="s">
        <v>290</v>
      </c>
      <c r="C37" s="103"/>
      <c r="D37" s="103"/>
      <c r="E37" s="103"/>
      <c r="F37" s="103"/>
      <c r="G37" s="103"/>
      <c r="H37" s="103"/>
      <c r="I37" s="128"/>
      <c r="J37" s="103"/>
    </row>
    <row r="38" spans="1:10" ht="12.75">
      <c r="A38" s="12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6" ht="18">
      <c r="A39" s="427" t="s">
        <v>291</v>
      </c>
      <c r="B39" s="428" t="s">
        <v>292</v>
      </c>
      <c r="C39" s="429" t="s">
        <v>293</v>
      </c>
      <c r="D39" s="428"/>
      <c r="E39" s="428"/>
      <c r="F39" s="428"/>
      <c r="G39" s="381">
        <v>32.8278</v>
      </c>
      <c r="H39" s="428" t="s">
        <v>294</v>
      </c>
      <c r="I39" s="428"/>
      <c r="J39" s="430"/>
      <c r="K39" s="428">
        <f aca="true" t="shared" si="0" ref="K39:K44">($K$35*G39)/100</f>
        <v>0.35925102930000014</v>
      </c>
      <c r="L39" s="428"/>
      <c r="M39" s="428"/>
      <c r="N39" s="428"/>
      <c r="O39" s="428"/>
      <c r="P39" s="428">
        <f aca="true" t="shared" si="1" ref="P39:P44">($P$35*G39)/100</f>
        <v>-0.49635633600000006</v>
      </c>
    </row>
    <row r="40" spans="1:16" ht="18">
      <c r="A40" s="427" t="s">
        <v>295</v>
      </c>
      <c r="B40" s="428" t="s">
        <v>346</v>
      </c>
      <c r="C40" s="429" t="s">
        <v>293</v>
      </c>
      <c r="D40" s="428"/>
      <c r="E40" s="428"/>
      <c r="F40" s="428"/>
      <c r="G40" s="381">
        <v>39.9219</v>
      </c>
      <c r="H40" s="428" t="s">
        <v>294</v>
      </c>
      <c r="I40" s="428"/>
      <c r="J40" s="430"/>
      <c r="K40" s="428">
        <f t="shared" si="0"/>
        <v>0.43688531265000013</v>
      </c>
      <c r="L40" s="428"/>
      <c r="M40" s="428"/>
      <c r="N40" s="428"/>
      <c r="O40" s="428"/>
      <c r="P40" s="428">
        <f t="shared" si="1"/>
        <v>-0.603619128</v>
      </c>
    </row>
    <row r="41" spans="1:16" ht="18">
      <c r="A41" s="427" t="s">
        <v>296</v>
      </c>
      <c r="B41" s="428" t="s">
        <v>347</v>
      </c>
      <c r="C41" s="429" t="s">
        <v>293</v>
      </c>
      <c r="D41" s="428"/>
      <c r="E41" s="428"/>
      <c r="F41" s="428"/>
      <c r="G41" s="381">
        <v>21.5571</v>
      </c>
      <c r="H41" s="428" t="s">
        <v>294</v>
      </c>
      <c r="I41" s="428"/>
      <c r="J41" s="430"/>
      <c r="K41" s="428">
        <f t="shared" si="0"/>
        <v>0.23591012385000007</v>
      </c>
      <c r="L41" s="428"/>
      <c r="M41" s="428"/>
      <c r="N41" s="428"/>
      <c r="O41" s="428"/>
      <c r="P41" s="428">
        <f t="shared" si="1"/>
        <v>-0.32594335199999996</v>
      </c>
    </row>
    <row r="42" spans="1:16" ht="18">
      <c r="A42" s="427" t="s">
        <v>297</v>
      </c>
      <c r="B42" s="428" t="s">
        <v>348</v>
      </c>
      <c r="C42" s="429" t="s">
        <v>293</v>
      </c>
      <c r="D42" s="428"/>
      <c r="E42" s="428"/>
      <c r="F42" s="428"/>
      <c r="G42" s="381">
        <v>4.4373</v>
      </c>
      <c r="H42" s="428" t="s">
        <v>294</v>
      </c>
      <c r="I42" s="428"/>
      <c r="J42" s="430"/>
      <c r="K42" s="428">
        <f t="shared" si="0"/>
        <v>0.04855959255000001</v>
      </c>
      <c r="L42" s="428"/>
      <c r="M42" s="428"/>
      <c r="N42" s="428"/>
      <c r="O42" s="428"/>
      <c r="P42" s="428">
        <f t="shared" si="1"/>
        <v>-0.067091976</v>
      </c>
    </row>
    <row r="43" spans="1:16" ht="18">
      <c r="A43" s="427" t="s">
        <v>298</v>
      </c>
      <c r="B43" s="428" t="s">
        <v>349</v>
      </c>
      <c r="C43" s="429" t="s">
        <v>293</v>
      </c>
      <c r="D43" s="428"/>
      <c r="E43" s="428"/>
      <c r="F43" s="428"/>
      <c r="G43" s="381">
        <v>0.854</v>
      </c>
      <c r="H43" s="428" t="s">
        <v>294</v>
      </c>
      <c r="I43" s="428"/>
      <c r="J43" s="430"/>
      <c r="K43" s="428">
        <f t="shared" si="0"/>
        <v>0.009345749000000004</v>
      </c>
      <c r="L43" s="428"/>
      <c r="M43" s="428"/>
      <c r="N43" s="428"/>
      <c r="O43" s="428"/>
      <c r="P43" s="428">
        <f t="shared" si="1"/>
        <v>-0.012912479999999999</v>
      </c>
    </row>
    <row r="44" spans="1:16" ht="18">
      <c r="A44" s="427" t="s">
        <v>454</v>
      </c>
      <c r="B44" s="428" t="s">
        <v>455</v>
      </c>
      <c r="C44" s="429" t="s">
        <v>293</v>
      </c>
      <c r="F44" s="129"/>
      <c r="G44" s="270">
        <v>0.4078</v>
      </c>
      <c r="H44" s="428" t="s">
        <v>294</v>
      </c>
      <c r="J44" s="130"/>
      <c r="K44" s="428">
        <f t="shared" si="0"/>
        <v>0.004462759300000002</v>
      </c>
      <c r="P44" s="173">
        <f t="shared" si="1"/>
        <v>-0.0061659359999999995</v>
      </c>
    </row>
    <row r="45" spans="1:10" ht="15">
      <c r="A45" s="431" t="s">
        <v>480</v>
      </c>
      <c r="F45" s="129"/>
      <c r="J45" s="13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L16" sqref="L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281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00390625" style="0" customWidth="1"/>
    <col min="15" max="15" width="9.140625" style="0" hidden="1" customWidth="1"/>
    <col min="16" max="16" width="4.140625" style="0" hidden="1" customWidth="1"/>
    <col min="17" max="17" width="9.140625" style="0" customWidth="1"/>
  </cols>
  <sheetData>
    <row r="1" spans="1:18" ht="68.25" customHeigh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50"/>
      <c r="R1" s="15"/>
    </row>
    <row r="2" spans="1:18" ht="30">
      <c r="A2" s="194"/>
      <c r="B2" s="15"/>
      <c r="C2" s="15"/>
      <c r="D2" s="15"/>
      <c r="E2" s="15"/>
      <c r="F2" s="15"/>
      <c r="G2" s="372" t="s">
        <v>344</v>
      </c>
      <c r="H2" s="15"/>
      <c r="I2" s="15"/>
      <c r="J2" s="15"/>
      <c r="K2" s="15"/>
      <c r="L2" s="15"/>
      <c r="M2" s="15"/>
      <c r="N2" s="15"/>
      <c r="O2" s="15"/>
      <c r="P2" s="15"/>
      <c r="Q2" s="251"/>
      <c r="R2" s="15"/>
    </row>
    <row r="3" spans="1:18" ht="26.25">
      <c r="A3" s="19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51"/>
      <c r="R3" s="15"/>
    </row>
    <row r="4" spans="1:18" ht="25.5">
      <c r="A4" s="19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51"/>
      <c r="R4" s="15"/>
    </row>
    <row r="5" spans="1:18" ht="23.25">
      <c r="A5" s="200"/>
      <c r="B5" s="15"/>
      <c r="C5" s="367" t="s">
        <v>374</v>
      </c>
      <c r="D5" s="15"/>
      <c r="E5" s="15"/>
      <c r="F5" s="15"/>
      <c r="G5" s="15"/>
      <c r="H5" s="15"/>
      <c r="I5" s="15"/>
      <c r="J5" s="15"/>
      <c r="K5" s="15"/>
      <c r="L5" s="197"/>
      <c r="M5" s="15"/>
      <c r="N5" s="15"/>
      <c r="O5" s="15"/>
      <c r="P5" s="15"/>
      <c r="Q5" s="251"/>
      <c r="R5" s="15"/>
    </row>
    <row r="6" spans="1:18" ht="18">
      <c r="A6" s="196"/>
      <c r="B6" s="10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51"/>
      <c r="R6" s="15"/>
    </row>
    <row r="7" spans="1:18" ht="26.25">
      <c r="A7" s="194"/>
      <c r="B7" s="15"/>
      <c r="C7" s="15"/>
      <c r="D7" s="15"/>
      <c r="E7" s="15"/>
      <c r="F7" s="237" t="s">
        <v>470</v>
      </c>
      <c r="G7" s="15"/>
      <c r="H7" s="15"/>
      <c r="I7" s="15"/>
      <c r="J7" s="15"/>
      <c r="K7" s="15"/>
      <c r="L7" s="197"/>
      <c r="M7" s="15"/>
      <c r="N7" s="15"/>
      <c r="O7" s="15"/>
      <c r="P7" s="15"/>
      <c r="Q7" s="251"/>
      <c r="R7" s="15"/>
    </row>
    <row r="8" spans="1:18" ht="25.5">
      <c r="A8" s="195"/>
      <c r="B8" s="198"/>
      <c r="C8" s="15"/>
      <c r="D8" s="15"/>
      <c r="E8" s="15"/>
      <c r="F8" s="15"/>
      <c r="G8" s="15"/>
      <c r="H8" s="199"/>
      <c r="I8" s="15"/>
      <c r="J8" s="15"/>
      <c r="K8" s="15"/>
      <c r="L8" s="15"/>
      <c r="M8" s="15"/>
      <c r="N8" s="15"/>
      <c r="O8" s="15"/>
      <c r="P8" s="15"/>
      <c r="Q8" s="251"/>
      <c r="R8" s="15"/>
    </row>
    <row r="9" spans="1:18" ht="12.75">
      <c r="A9" s="200"/>
      <c r="B9" s="15"/>
      <c r="C9" s="15"/>
      <c r="D9" s="15"/>
      <c r="E9" s="15"/>
      <c r="F9" s="15"/>
      <c r="G9" s="15"/>
      <c r="H9" s="201"/>
      <c r="I9" s="15"/>
      <c r="J9" s="15"/>
      <c r="K9" s="15"/>
      <c r="L9" s="15"/>
      <c r="M9" s="15"/>
      <c r="N9" s="15"/>
      <c r="O9" s="15"/>
      <c r="P9" s="15"/>
      <c r="Q9" s="251"/>
      <c r="R9" s="15"/>
    </row>
    <row r="10" spans="1:18" ht="45.75" customHeight="1">
      <c r="A10" s="200"/>
      <c r="B10" s="244" t="s">
        <v>312</v>
      </c>
      <c r="C10" s="15"/>
      <c r="D10" s="15"/>
      <c r="E10" s="15"/>
      <c r="F10" s="15"/>
      <c r="G10" s="15"/>
      <c r="H10" s="201"/>
      <c r="I10" s="238"/>
      <c r="J10" s="61"/>
      <c r="K10" s="61"/>
      <c r="L10" s="61"/>
      <c r="M10" s="61"/>
      <c r="N10" s="238"/>
      <c r="O10" s="61"/>
      <c r="P10" s="61"/>
      <c r="Q10" s="251"/>
      <c r="R10" s="15"/>
    </row>
    <row r="11" spans="1:19" ht="20.25">
      <c r="A11" s="200"/>
      <c r="B11" s="15"/>
      <c r="C11" s="15"/>
      <c r="D11" s="15"/>
      <c r="E11" s="15"/>
      <c r="F11" s="15"/>
      <c r="G11" s="15"/>
      <c r="H11" s="204"/>
      <c r="I11" s="389" t="s">
        <v>331</v>
      </c>
      <c r="J11" s="239"/>
      <c r="K11" s="239"/>
      <c r="L11" s="239"/>
      <c r="M11" s="239"/>
      <c r="N11" s="389" t="s">
        <v>332</v>
      </c>
      <c r="O11" s="239"/>
      <c r="P11" s="239"/>
      <c r="Q11" s="361"/>
      <c r="R11" s="207"/>
      <c r="S11" s="187"/>
    </row>
    <row r="12" spans="1:18" ht="12.75">
      <c r="A12" s="200"/>
      <c r="B12" s="15"/>
      <c r="C12" s="15"/>
      <c r="D12" s="15"/>
      <c r="E12" s="15"/>
      <c r="F12" s="15"/>
      <c r="G12" s="15"/>
      <c r="H12" s="201"/>
      <c r="I12" s="236"/>
      <c r="J12" s="236"/>
      <c r="K12" s="236"/>
      <c r="L12" s="236"/>
      <c r="M12" s="236"/>
      <c r="N12" s="236"/>
      <c r="O12" s="236"/>
      <c r="P12" s="236"/>
      <c r="Q12" s="251"/>
      <c r="R12" s="15"/>
    </row>
    <row r="13" spans="1:18" ht="26.25">
      <c r="A13" s="366">
        <v>1</v>
      </c>
      <c r="B13" s="367" t="s">
        <v>313</v>
      </c>
      <c r="C13" s="368"/>
      <c r="D13" s="368"/>
      <c r="E13" s="365"/>
      <c r="F13" s="365"/>
      <c r="G13" s="203"/>
      <c r="H13" s="362"/>
      <c r="I13" s="363">
        <f>NDPL!K170</f>
        <v>-70.4091585307</v>
      </c>
      <c r="J13" s="237"/>
      <c r="K13" s="237"/>
      <c r="L13" s="237"/>
      <c r="M13" s="362"/>
      <c r="N13" s="363">
        <f>NDPL!P170</f>
        <v>-0.3876147160000001</v>
      </c>
      <c r="O13" s="237"/>
      <c r="P13" s="237"/>
      <c r="Q13" s="251"/>
      <c r="R13" s="15"/>
    </row>
    <row r="14" spans="1:18" ht="26.25">
      <c r="A14" s="366"/>
      <c r="B14" s="367"/>
      <c r="C14" s="368"/>
      <c r="D14" s="368"/>
      <c r="E14" s="365"/>
      <c r="F14" s="365"/>
      <c r="G14" s="203"/>
      <c r="H14" s="362"/>
      <c r="I14" s="363"/>
      <c r="J14" s="237"/>
      <c r="K14" s="237"/>
      <c r="L14" s="237"/>
      <c r="M14" s="362"/>
      <c r="N14" s="363"/>
      <c r="O14" s="237"/>
      <c r="P14" s="237"/>
      <c r="Q14" s="251"/>
      <c r="R14" s="15"/>
    </row>
    <row r="15" spans="1:18" ht="26.25">
      <c r="A15" s="366"/>
      <c r="B15" s="367"/>
      <c r="C15" s="368"/>
      <c r="D15" s="368"/>
      <c r="E15" s="365"/>
      <c r="F15" s="365"/>
      <c r="G15" s="198"/>
      <c r="H15" s="362"/>
      <c r="I15" s="363"/>
      <c r="J15" s="237"/>
      <c r="K15" s="237"/>
      <c r="L15" s="237"/>
      <c r="M15" s="362"/>
      <c r="N15" s="363"/>
      <c r="O15" s="237"/>
      <c r="P15" s="237"/>
      <c r="Q15" s="251"/>
      <c r="R15" s="15"/>
    </row>
    <row r="16" spans="1:18" ht="23.25" customHeight="1">
      <c r="A16" s="366">
        <v>2</v>
      </c>
      <c r="B16" s="367" t="s">
        <v>314</v>
      </c>
      <c r="C16" s="368"/>
      <c r="D16" s="368"/>
      <c r="E16" s="365"/>
      <c r="F16" s="365"/>
      <c r="G16" s="203"/>
      <c r="H16" s="362"/>
      <c r="I16" s="363">
        <f>BRPL!K215</f>
        <v>-62.51432966290557</v>
      </c>
      <c r="J16" s="237"/>
      <c r="K16" s="237"/>
      <c r="L16" s="237"/>
      <c r="M16" s="362"/>
      <c r="N16" s="363">
        <f>BRPL!P215</f>
        <v>-0.4697385724444444</v>
      </c>
      <c r="O16" s="237"/>
      <c r="P16" s="237"/>
      <c r="Q16" s="251"/>
      <c r="R16" s="15"/>
    </row>
    <row r="17" spans="1:18" ht="26.25">
      <c r="A17" s="366"/>
      <c r="B17" s="367"/>
      <c r="C17" s="368"/>
      <c r="D17" s="368"/>
      <c r="E17" s="365"/>
      <c r="F17" s="365"/>
      <c r="G17" s="203"/>
      <c r="H17" s="362"/>
      <c r="I17" s="363"/>
      <c r="J17" s="237"/>
      <c r="K17" s="237"/>
      <c r="L17" s="237"/>
      <c r="M17" s="362"/>
      <c r="N17" s="363"/>
      <c r="O17" s="237"/>
      <c r="P17" s="237"/>
      <c r="Q17" s="251"/>
      <c r="R17" s="15"/>
    </row>
    <row r="18" spans="1:18" ht="26.25">
      <c r="A18" s="366"/>
      <c r="B18" s="367"/>
      <c r="C18" s="368"/>
      <c r="D18" s="368"/>
      <c r="E18" s="365"/>
      <c r="F18" s="365"/>
      <c r="G18" s="198"/>
      <c r="H18" s="362"/>
      <c r="I18" s="363"/>
      <c r="J18" s="237"/>
      <c r="K18" s="237"/>
      <c r="L18" s="237"/>
      <c r="M18" s="362"/>
      <c r="N18" s="363"/>
      <c r="O18" s="237"/>
      <c r="P18" s="237"/>
      <c r="Q18" s="251"/>
      <c r="R18" s="15"/>
    </row>
    <row r="19" spans="1:18" ht="23.25" customHeight="1">
      <c r="A19" s="366">
        <v>3</v>
      </c>
      <c r="B19" s="367" t="s">
        <v>315</v>
      </c>
      <c r="C19" s="368"/>
      <c r="D19" s="368"/>
      <c r="E19" s="365"/>
      <c r="F19" s="365"/>
      <c r="G19" s="203"/>
      <c r="H19" s="362"/>
      <c r="I19" s="363">
        <f>BYPL!K175</f>
        <v>-22.60815059615</v>
      </c>
      <c r="J19" s="237"/>
      <c r="K19" s="237"/>
      <c r="L19" s="237"/>
      <c r="M19" s="362"/>
      <c r="N19" s="363">
        <f>BYPL!P175</f>
        <v>-1.7247099719999999</v>
      </c>
      <c r="O19" s="237"/>
      <c r="P19" s="237"/>
      <c r="Q19" s="251"/>
      <c r="R19" s="15"/>
    </row>
    <row r="20" spans="1:18" ht="26.25">
      <c r="A20" s="366"/>
      <c r="B20" s="367"/>
      <c r="C20" s="368"/>
      <c r="D20" s="368"/>
      <c r="E20" s="365"/>
      <c r="F20" s="365"/>
      <c r="G20" s="203"/>
      <c r="H20" s="362"/>
      <c r="I20" s="363"/>
      <c r="J20" s="237"/>
      <c r="K20" s="237"/>
      <c r="L20" s="237"/>
      <c r="M20" s="362"/>
      <c r="N20" s="363"/>
      <c r="O20" s="237"/>
      <c r="P20" s="237"/>
      <c r="Q20" s="251"/>
      <c r="R20" s="15"/>
    </row>
    <row r="21" spans="1:18" ht="26.25">
      <c r="A21" s="366"/>
      <c r="B21" s="369"/>
      <c r="C21" s="369"/>
      <c r="D21" s="369"/>
      <c r="E21" s="259"/>
      <c r="F21" s="259"/>
      <c r="G21" s="100"/>
      <c r="H21" s="362"/>
      <c r="I21" s="363"/>
      <c r="J21" s="237"/>
      <c r="K21" s="237"/>
      <c r="L21" s="237"/>
      <c r="M21" s="362"/>
      <c r="N21" s="363"/>
      <c r="O21" s="237"/>
      <c r="P21" s="237"/>
      <c r="Q21" s="251"/>
      <c r="R21" s="15"/>
    </row>
    <row r="22" spans="1:18" ht="26.25">
      <c r="A22" s="366">
        <v>4</v>
      </c>
      <c r="B22" s="367" t="s">
        <v>316</v>
      </c>
      <c r="C22" s="369"/>
      <c r="D22" s="369"/>
      <c r="E22" s="259"/>
      <c r="F22" s="259"/>
      <c r="G22" s="203"/>
      <c r="H22" s="362"/>
      <c r="I22" s="363">
        <f>NDMC!K86</f>
        <v>-5.15384239745</v>
      </c>
      <c r="J22" s="237"/>
      <c r="K22" s="237"/>
      <c r="L22" s="237"/>
      <c r="M22" s="362"/>
      <c r="N22" s="363">
        <f>NDMC!P86</f>
        <v>-0.06664197599999999</v>
      </c>
      <c r="O22" s="237"/>
      <c r="P22" s="237"/>
      <c r="Q22" s="251"/>
      <c r="R22" s="15"/>
    </row>
    <row r="23" spans="1:18" ht="26.25">
      <c r="A23" s="366"/>
      <c r="B23" s="367"/>
      <c r="C23" s="369"/>
      <c r="D23" s="369"/>
      <c r="E23" s="259"/>
      <c r="F23" s="259"/>
      <c r="G23" s="203"/>
      <c r="H23" s="362"/>
      <c r="I23" s="363"/>
      <c r="J23" s="237"/>
      <c r="K23" s="237"/>
      <c r="L23" s="237"/>
      <c r="M23" s="362"/>
      <c r="N23" s="363"/>
      <c r="O23" s="237"/>
      <c r="P23" s="237"/>
      <c r="Q23" s="251"/>
      <c r="R23" s="15"/>
    </row>
    <row r="24" spans="1:18" ht="26.25">
      <c r="A24" s="366"/>
      <c r="B24" s="369"/>
      <c r="C24" s="369"/>
      <c r="D24" s="369"/>
      <c r="E24" s="259"/>
      <c r="F24" s="259"/>
      <c r="G24" s="100"/>
      <c r="H24" s="362"/>
      <c r="I24" s="363"/>
      <c r="J24" s="237"/>
      <c r="K24" s="237"/>
      <c r="L24" s="237"/>
      <c r="M24" s="362"/>
      <c r="N24" s="363"/>
      <c r="O24" s="237"/>
      <c r="P24" s="237"/>
      <c r="Q24" s="251"/>
      <c r="R24" s="15"/>
    </row>
    <row r="25" spans="1:18" ht="26.25">
      <c r="A25" s="366">
        <v>5</v>
      </c>
      <c r="B25" s="367" t="s">
        <v>317</v>
      </c>
      <c r="C25" s="369"/>
      <c r="D25" s="369"/>
      <c r="E25" s="259"/>
      <c r="F25" s="259"/>
      <c r="G25" s="203"/>
      <c r="H25" s="362" t="s">
        <v>343</v>
      </c>
      <c r="I25" s="363">
        <f>MES!K58</f>
        <v>0.109845749</v>
      </c>
      <c r="J25" s="237"/>
      <c r="K25" s="237"/>
      <c r="L25" s="237"/>
      <c r="M25" s="362" t="s">
        <v>343</v>
      </c>
      <c r="N25" s="363">
        <f>MES!P58</f>
        <v>0.10278752</v>
      </c>
      <c r="O25" s="237"/>
      <c r="P25" s="237"/>
      <c r="Q25" s="251"/>
      <c r="R25" s="15"/>
    </row>
    <row r="26" spans="1:18" ht="20.25">
      <c r="A26" s="200"/>
      <c r="B26" s="15"/>
      <c r="C26" s="15"/>
      <c r="D26" s="15"/>
      <c r="E26" s="15"/>
      <c r="F26" s="15"/>
      <c r="G26" s="15"/>
      <c r="H26" s="202"/>
      <c r="I26" s="364"/>
      <c r="J26" s="235"/>
      <c r="K26" s="235"/>
      <c r="L26" s="235"/>
      <c r="M26" s="235"/>
      <c r="N26" s="235"/>
      <c r="O26" s="235"/>
      <c r="P26" s="235"/>
      <c r="Q26" s="251"/>
      <c r="R26" s="15"/>
    </row>
    <row r="27" spans="1:18" ht="18">
      <c r="A27" s="196"/>
      <c r="B27" s="175"/>
      <c r="C27" s="205"/>
      <c r="D27" s="205"/>
      <c r="E27" s="205"/>
      <c r="F27" s="205"/>
      <c r="G27" s="206"/>
      <c r="H27" s="202"/>
      <c r="I27" s="15"/>
      <c r="J27" s="15"/>
      <c r="K27" s="15"/>
      <c r="L27" s="15"/>
      <c r="M27" s="15"/>
      <c r="N27" s="15"/>
      <c r="O27" s="15"/>
      <c r="P27" s="15"/>
      <c r="Q27" s="251"/>
      <c r="R27" s="15"/>
    </row>
    <row r="28" spans="1:18" ht="28.5" customHeight="1">
      <c r="A28" s="366">
        <v>6</v>
      </c>
      <c r="B28" s="367" t="s">
        <v>442</v>
      </c>
      <c r="C28" s="369"/>
      <c r="D28" s="369"/>
      <c r="E28" s="259"/>
      <c r="F28" s="259"/>
      <c r="G28" s="203"/>
      <c r="H28" s="362"/>
      <c r="I28" s="363">
        <f>Railway!K15</f>
        <v>-0.11015</v>
      </c>
      <c r="J28" s="237"/>
      <c r="K28" s="237"/>
      <c r="L28" s="237"/>
      <c r="M28" s="362" t="s">
        <v>343</v>
      </c>
      <c r="N28" s="363">
        <f>Railway!P15</f>
        <v>0</v>
      </c>
      <c r="O28" s="15"/>
      <c r="P28" s="15"/>
      <c r="Q28" s="251"/>
      <c r="R28" s="15"/>
    </row>
    <row r="29" spans="1:18" ht="54" customHeight="1" thickBot="1">
      <c r="A29" s="360" t="s">
        <v>318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5"/>
    </row>
    <row r="30" spans="1:9" ht="13.5" thickTop="1">
      <c r="A30" s="193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205" t="s">
        <v>342</v>
      </c>
      <c r="B33" s="15"/>
      <c r="C33" s="15"/>
      <c r="D33" s="15"/>
      <c r="E33" s="359"/>
      <c r="F33" s="359"/>
      <c r="G33" s="15"/>
      <c r="H33" s="15"/>
      <c r="I33" s="15"/>
    </row>
    <row r="34" spans="1:9" ht="15">
      <c r="A34" s="229"/>
      <c r="B34" s="229"/>
      <c r="C34" s="229"/>
      <c r="D34" s="229"/>
      <c r="E34" s="359"/>
      <c r="F34" s="359"/>
      <c r="G34" s="15"/>
      <c r="H34" s="15"/>
      <c r="I34" s="15"/>
    </row>
    <row r="35" spans="1:9" s="359" customFormat="1" ht="15" customHeight="1">
      <c r="A35" s="371" t="s">
        <v>350</v>
      </c>
      <c r="E35"/>
      <c r="F35"/>
      <c r="G35" s="229"/>
      <c r="H35" s="229"/>
      <c r="I35" s="229"/>
    </row>
    <row r="36" spans="1:9" s="359" customFormat="1" ht="15" customHeight="1">
      <c r="A36" s="371"/>
      <c r="E36"/>
      <c r="F36"/>
      <c r="H36" s="229"/>
      <c r="I36" s="229"/>
    </row>
    <row r="37" spans="1:9" s="359" customFormat="1" ht="15" customHeight="1">
      <c r="A37" s="371" t="s">
        <v>351</v>
      </c>
      <c r="E37"/>
      <c r="F37"/>
      <c r="I37" s="229"/>
    </row>
    <row r="38" spans="1:9" s="359" customFormat="1" ht="15" customHeight="1">
      <c r="A38" s="370"/>
      <c r="E38"/>
      <c r="F38"/>
      <c r="I38" s="229"/>
    </row>
    <row r="39" spans="1:9" s="359" customFormat="1" ht="15" customHeight="1">
      <c r="A39" s="371"/>
      <c r="E39"/>
      <c r="F39"/>
      <c r="I39" s="229"/>
    </row>
    <row r="40" spans="1:6" s="359" customFormat="1" ht="15" customHeight="1">
      <c r="A40" s="371"/>
      <c r="B40" s="35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ACCER</cp:lastModifiedBy>
  <cp:lastPrinted>2018-12-24T09:46:45Z</cp:lastPrinted>
  <dcterms:created xsi:type="dcterms:W3CDTF">1996-10-14T23:33:28Z</dcterms:created>
  <dcterms:modified xsi:type="dcterms:W3CDTF">2018-12-24T10:33:17Z</dcterms:modified>
  <cp:category/>
  <cp:version/>
  <cp:contentType/>
  <cp:contentStatus/>
</cp:coreProperties>
</file>